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3.xml" ContentType="application/vnd.openxmlformats-officedocument.themeOverrid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24.xml" ContentType="application/vnd.openxmlformats-officedocument.themeOverrid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theme/themeOverride25.xml" ContentType="application/vnd.openxmlformats-officedocument.themeOverride+xml"/>
  <Override PartName="/xl/drawings/drawing3.xml" ContentType="application/vnd.openxmlformats-officedocument.drawing+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theme/themeOverride26.xml" ContentType="application/vnd.openxmlformats-officedocument.themeOverrid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27.xml" ContentType="application/vnd.openxmlformats-officedocument.themeOverrid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28.xml" ContentType="application/vnd.openxmlformats-officedocument.themeOverrid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theme/themeOverride29.xml" ContentType="application/vnd.openxmlformats-officedocument.themeOverrid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30.xml" ContentType="application/vnd.openxmlformats-officedocument.themeOverrid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31.xml" ContentType="application/vnd.openxmlformats-officedocument.themeOverrid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32.xml" ContentType="application/vnd.openxmlformats-officedocument.themeOverrid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theme/themeOverride33.xml" ContentType="application/vnd.openxmlformats-officedocument.themeOverrid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theme/themeOverride34.xml" ContentType="application/vnd.openxmlformats-officedocument.themeOverrid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theme/themeOverride35.xml" ContentType="application/vnd.openxmlformats-officedocument.themeOverrid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theme/themeOverride36.xml" ContentType="application/vnd.openxmlformats-officedocument.themeOverrid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37.xml" ContentType="application/vnd.openxmlformats-officedocument.themeOverrid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theme/themeOverride38.xml" ContentType="application/vnd.openxmlformats-officedocument.themeOverrid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theme/themeOverride39.xml" ContentType="application/vnd.openxmlformats-officedocument.themeOverrid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theme/themeOverride40.xml" ContentType="application/vnd.openxmlformats-officedocument.themeOverrid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heme/themeOverride41.xml" ContentType="application/vnd.openxmlformats-officedocument.themeOverrid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theme/themeOverride42.xml" ContentType="application/vnd.openxmlformats-officedocument.themeOverrid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theme/themeOverride43.xml" ContentType="application/vnd.openxmlformats-officedocument.themeOverrid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44.xml" ContentType="application/vnd.openxmlformats-officedocument.themeOverrid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theme/themeOverride45.xml" ContentType="application/vnd.openxmlformats-officedocument.themeOverrid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heme/themeOverride46.xml" ContentType="application/vnd.openxmlformats-officedocument.themeOverrid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theme/themeOverride47.xml" ContentType="application/vnd.openxmlformats-officedocument.themeOverrid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theme/themeOverride48.xml" ContentType="application/vnd.openxmlformats-officedocument.themeOverrid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theme/themeOverride49.xml" ContentType="application/vnd.openxmlformats-officedocument.themeOverrid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theme/themeOverride50.xml" ContentType="application/vnd.openxmlformats-officedocument.themeOverride+xml"/>
  <Override PartName="/xl/drawings/drawing4.xml" ContentType="application/vnd.openxmlformats-officedocument.drawing+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theme/themeOverride51.xml" ContentType="application/vnd.openxmlformats-officedocument.themeOverrid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theme/themeOverride52.xml" ContentType="application/vnd.openxmlformats-officedocument.themeOverrid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53.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theme/themeOverride54.xml" ContentType="application/vnd.openxmlformats-officedocument.themeOverrid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theme/themeOverride55.xml" ContentType="application/vnd.openxmlformats-officedocument.themeOverrid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theme/themeOverride56.xml" ContentType="application/vnd.openxmlformats-officedocument.themeOverrid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57.xml" ContentType="application/vnd.openxmlformats-officedocument.themeOverrid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theme/themeOverride58.xml" ContentType="application/vnd.openxmlformats-officedocument.themeOverrid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theme/themeOverride59.xml" ContentType="application/vnd.openxmlformats-officedocument.themeOverrid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theme/themeOverride60.xml" ContentType="application/vnd.openxmlformats-officedocument.themeOverrid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theme/themeOverride61.xml" ContentType="application/vnd.openxmlformats-officedocument.themeOverrid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theme/themeOverride62.xml" ContentType="application/vnd.openxmlformats-officedocument.themeOverrid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theme/themeOverride63.xml" ContentType="application/vnd.openxmlformats-officedocument.themeOverrid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64.xml" ContentType="application/vnd.openxmlformats-officedocument.themeOverrid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theme/themeOverride65.xml" ContentType="application/vnd.openxmlformats-officedocument.themeOverrid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theme/themeOverride66.xml" ContentType="application/vnd.openxmlformats-officedocument.themeOverrid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theme/themeOverride67.xml" ContentType="application/vnd.openxmlformats-officedocument.themeOverrid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theme/themeOverride68.xml" ContentType="application/vnd.openxmlformats-officedocument.themeOverrid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theme/themeOverride69.xml" ContentType="application/vnd.openxmlformats-officedocument.themeOverrid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theme/themeOverride70.xml" ContentType="application/vnd.openxmlformats-officedocument.themeOverrid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71.xml" ContentType="application/vnd.openxmlformats-officedocument.themeOverrid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theme/themeOverride72.xml" ContentType="application/vnd.openxmlformats-officedocument.themeOverrid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theme/themeOverride73.xml" ContentType="application/vnd.openxmlformats-officedocument.themeOverrid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theme/themeOverride74.xml" ContentType="application/vnd.openxmlformats-officedocument.themeOverrid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theme/themeOverride75.xml" ContentType="application/vnd.openxmlformats-officedocument.themeOverride+xml"/>
  <Override PartName="/xl/drawings/drawing5.xml" ContentType="application/vnd.openxmlformats-officedocument.drawing+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theme/themeOverride76.xml" ContentType="application/vnd.openxmlformats-officedocument.themeOverrid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77.xml" ContentType="application/vnd.openxmlformats-officedocument.themeOverrid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theme/themeOverride78.xml" ContentType="application/vnd.openxmlformats-officedocument.themeOverrid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theme/themeOverride79.xml" ContentType="application/vnd.openxmlformats-officedocument.themeOverrid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theme/themeOverride80.xml" ContentType="application/vnd.openxmlformats-officedocument.themeOverrid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theme/themeOverride81.xml" ContentType="application/vnd.openxmlformats-officedocument.themeOverrid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theme/themeOverride82.xml" ContentType="application/vnd.openxmlformats-officedocument.themeOverrid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theme/themeOverride83.xml" ContentType="application/vnd.openxmlformats-officedocument.themeOverrid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84.xml" ContentType="application/vnd.openxmlformats-officedocument.themeOverrid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theme/themeOverride85.xml" ContentType="application/vnd.openxmlformats-officedocument.themeOverrid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theme/themeOverride86.xml" ContentType="application/vnd.openxmlformats-officedocument.themeOverrid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87.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theme/themeOverride88.xml" ContentType="application/vnd.openxmlformats-officedocument.themeOverrid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theme/themeOverride89.xml" ContentType="application/vnd.openxmlformats-officedocument.themeOverrid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theme/themeOverride90.xml" ContentType="application/vnd.openxmlformats-officedocument.themeOverrid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91.xml" ContentType="application/vnd.openxmlformats-officedocument.themeOverrid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theme/themeOverride92.xml" ContentType="application/vnd.openxmlformats-officedocument.themeOverrid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theme/themeOverride93.xml" ContentType="application/vnd.openxmlformats-officedocument.themeOverrid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theme/themeOverride94.xml" ContentType="application/vnd.openxmlformats-officedocument.themeOverrid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theme/themeOverride95.xml" ContentType="application/vnd.openxmlformats-officedocument.themeOverrid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theme/themeOverride96.xml" ContentType="application/vnd.openxmlformats-officedocument.themeOverride+xml"/>
  <Override PartName="/xl/charts/chart101.xml" ContentType="application/vnd.openxmlformats-officedocument.drawingml.chart+xml"/>
  <Override PartName="/xl/charts/style101.xml" ContentType="application/vnd.ms-office.chartstyle+xml"/>
  <Override PartName="/xl/charts/colors101.xml" ContentType="application/vnd.ms-office.chartcolorstyle+xml"/>
  <Override PartName="/xl/theme/themeOverride97.xml" ContentType="application/vnd.openxmlformats-officedocument.themeOverride+xml"/>
  <Override PartName="/xl/charts/chart102.xml" ContentType="application/vnd.openxmlformats-officedocument.drawingml.chart+xml"/>
  <Override PartName="/xl/charts/style102.xml" ContentType="application/vnd.ms-office.chartstyle+xml"/>
  <Override PartName="/xl/charts/colors102.xml" ContentType="application/vnd.ms-office.chartcolorstyle+xml"/>
  <Override PartName="/xl/theme/themeOverride98.xml" ContentType="application/vnd.openxmlformats-officedocument.themeOverride+xml"/>
  <Override PartName="/xl/charts/chart103.xml" ContentType="application/vnd.openxmlformats-officedocument.drawingml.chart+xml"/>
  <Override PartName="/xl/charts/style103.xml" ContentType="application/vnd.ms-office.chartstyle+xml"/>
  <Override PartName="/xl/charts/colors103.xml" ContentType="application/vnd.ms-office.chartcolorstyle+xml"/>
  <Override PartName="/xl/theme/themeOverride99.xml" ContentType="application/vnd.openxmlformats-officedocument.themeOverride+xml"/>
  <Override PartName="/xl/charts/chart104.xml" ContentType="application/vnd.openxmlformats-officedocument.drawingml.chart+xml"/>
  <Override PartName="/xl/charts/style104.xml" ContentType="application/vnd.ms-office.chartstyle+xml"/>
  <Override PartName="/xl/charts/colors104.xml" ContentType="application/vnd.ms-office.chartcolorstyle+xml"/>
  <Override PartName="/xl/theme/themeOverride100.xml" ContentType="application/vnd.openxmlformats-officedocument.themeOverrid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rob.best\Documents\Carbon Free Boston\Model generation\Carbon Free Boston\20180917 Final Calibration\"/>
    </mc:Choice>
  </mc:AlternateContent>
  <bookViews>
    <workbookView xWindow="-15" yWindow="-15" windowWidth="17715" windowHeight="9840" tabRatio="799" activeTab="2"/>
  </bookViews>
  <sheets>
    <sheet name="Project" sheetId="6" r:id="rId1"/>
    <sheet name="Units" sheetId="19" r:id="rId2"/>
    <sheet name="Input Summary" sheetId="18" r:id="rId3"/>
    <sheet name="Pre-1945 Space Conditioning" sheetId="15" r:id="rId4"/>
    <sheet name="1945-1964 Space Conditioning" sheetId="22" r:id="rId5"/>
    <sheet name="1965-1990 Space Conditioning" sheetId="23" r:id="rId6"/>
    <sheet name="Post-1990 Space Conditioning" sheetId="24" r:id="rId7"/>
    <sheet name="Pre-1945 Schedules" sheetId="16" r:id="rId8"/>
    <sheet name="1945-1964 Schedules" sheetId="25" r:id="rId9"/>
    <sheet name="1965-1990 Schedules" sheetId="28" r:id="rId10"/>
    <sheet name="Post-1990 Schedules" sheetId="27" r:id="rId11"/>
    <sheet name="Review" sheetId="9" r:id="rId12"/>
  </sheets>
  <externalReferences>
    <externalReference r:id="rId13"/>
    <externalReference r:id="rId14"/>
  </externalReferences>
  <definedNames>
    <definedName name="Air_Change">Units!$C$21</definedName>
    <definedName name="Airflow">Units!$C$23</definedName>
    <definedName name="Area">Units!$C$22</definedName>
    <definedName name="Area_Ventilation">Units!$C$20</definedName>
    <definedName name="Capacity">Units!$C$25</definedName>
    <definedName name="DHW_Demand">Units!$C$18</definedName>
    <definedName name="Glazing_Conduction">Units!$C$10</definedName>
    <definedName name="Glazing_Solar_Heat_Gain">Units!$C$11</definedName>
    <definedName name="Infiltration">Units!$C$12</definedName>
    <definedName name="Internal_Heat_Gains">Units!$C$15</definedName>
    <definedName name="Occupant_Density">Units!$C$13</definedName>
    <definedName name="Occupant_Heat_Gain">Units!$C$14</definedName>
    <definedName name="Occupant_Ventilation">Units!$C$19</definedName>
    <definedName name="Opaque_Construction">Units!$C$8</definedName>
    <definedName name="Process_Loads">Units!$C$16</definedName>
    <definedName name="Project_Name">Project!$C$8</definedName>
    <definedName name="Project_Number">Project!$C$9</definedName>
    <definedName name="Slab_on_Grade_Constructions">Units!$C$9</definedName>
    <definedName name="Temperature">Units!$C$17</definedName>
    <definedName name="Water_flow">Units!$C$24</definedName>
    <definedName name="Z_FA433F4C_6E8D_45F7_A793_314DA9DB3CC9_.wvu.PrintTitles" localSheetId="2" hidden="1">'Input Summary'!#REF!</definedName>
    <definedName name="Z_FA433F4C_6E8D_45F7_A793_314DA9DB3CC9_.wvu.PrintTitles" localSheetId="11" hidden="1">Review!#REF!</definedName>
  </definedNames>
  <calcPr calcId="152511"/>
</workbook>
</file>

<file path=xl/calcChain.xml><?xml version="1.0" encoding="utf-8"?>
<calcChain xmlns="http://schemas.openxmlformats.org/spreadsheetml/2006/main">
  <c r="K10" i="24" l="1"/>
  <c r="K10" i="23"/>
  <c r="K10" i="22"/>
  <c r="K10" i="15"/>
  <c r="C22" i="6" l="1"/>
  <c r="C21" i="6"/>
  <c r="J13" i="18" l="1"/>
  <c r="H13" i="18"/>
  <c r="F13" i="18"/>
  <c r="D13" i="18"/>
  <c r="C26" i="18" l="1"/>
  <c r="G26" i="18"/>
  <c r="E26" i="18" s="1"/>
  <c r="C16" i="18"/>
  <c r="E16" i="18"/>
  <c r="G16" i="18"/>
  <c r="I16" i="18"/>
  <c r="B18" i="18"/>
  <c r="B127" i="16" l="1"/>
  <c r="B124" i="16"/>
  <c r="B121" i="16"/>
  <c r="B118" i="16"/>
  <c r="B127" i="25"/>
  <c r="B124" i="25"/>
  <c r="B121" i="25"/>
  <c r="B118" i="25"/>
  <c r="B127" i="28"/>
  <c r="B124" i="28"/>
  <c r="B121" i="28"/>
  <c r="B118" i="28"/>
  <c r="B92" i="16"/>
  <c r="J75" i="18" l="1"/>
  <c r="H75" i="18"/>
  <c r="F75" i="18"/>
  <c r="D75" i="18"/>
  <c r="B95" i="28" l="1"/>
  <c r="B95" i="25"/>
  <c r="B92" i="27"/>
  <c r="B165" i="28"/>
  <c r="B162" i="28"/>
  <c r="B159" i="28"/>
  <c r="B156" i="28"/>
  <c r="B153" i="28"/>
  <c r="B130" i="28"/>
  <c r="B92" i="28"/>
  <c r="B89" i="28"/>
  <c r="B86" i="28"/>
  <c r="B83" i="28"/>
  <c r="B80" i="28"/>
  <c r="B57" i="28"/>
  <c r="B54" i="28"/>
  <c r="B51" i="28"/>
  <c r="B48" i="28"/>
  <c r="B45" i="28"/>
  <c r="B22" i="28"/>
  <c r="B19" i="28"/>
  <c r="B16" i="28"/>
  <c r="B13" i="28"/>
  <c r="B10" i="28"/>
  <c r="B4" i="28"/>
  <c r="AC3" i="28"/>
  <c r="B3" i="28"/>
  <c r="AC2" i="28"/>
  <c r="B2" i="28"/>
  <c r="J97" i="18"/>
  <c r="H97" i="18"/>
  <c r="F97" i="18"/>
  <c r="D97" i="18"/>
  <c r="J93" i="18"/>
  <c r="H93" i="18"/>
  <c r="F93" i="18"/>
  <c r="D93" i="18"/>
  <c r="H89" i="18"/>
  <c r="F89" i="18"/>
  <c r="H61" i="18"/>
  <c r="F61" i="18"/>
  <c r="H44" i="18"/>
  <c r="F44" i="18"/>
  <c r="H29" i="18"/>
  <c r="F29" i="18"/>
  <c r="H26" i="18"/>
  <c r="H23" i="18"/>
  <c r="H22" i="18"/>
  <c r="H18" i="18"/>
  <c r="H16" i="18"/>
  <c r="H12" i="18"/>
  <c r="H11" i="18"/>
  <c r="H10" i="18"/>
  <c r="F26" i="18"/>
  <c r="F23" i="18"/>
  <c r="F22" i="18"/>
  <c r="F18" i="18"/>
  <c r="F16" i="18"/>
  <c r="F12" i="18"/>
  <c r="F11" i="18"/>
  <c r="F10" i="18"/>
  <c r="B165" i="27"/>
  <c r="B162" i="27"/>
  <c r="B159" i="27"/>
  <c r="B156" i="27"/>
  <c r="B153" i="27"/>
  <c r="B130" i="27"/>
  <c r="B127" i="27"/>
  <c r="B124" i="27"/>
  <c r="B121" i="27"/>
  <c r="B118" i="27"/>
  <c r="B95" i="27"/>
  <c r="B89" i="27"/>
  <c r="B86" i="27"/>
  <c r="B83" i="27"/>
  <c r="B80" i="27"/>
  <c r="B57" i="27"/>
  <c r="B54" i="27"/>
  <c r="B51" i="27"/>
  <c r="B48" i="27"/>
  <c r="B45" i="27"/>
  <c r="B22" i="27"/>
  <c r="B19" i="27"/>
  <c r="B16" i="27"/>
  <c r="B13" i="27"/>
  <c r="B10" i="27"/>
  <c r="B4" i="27"/>
  <c r="AC3" i="27"/>
  <c r="B3" i="27"/>
  <c r="AC2" i="27"/>
  <c r="B2" i="27"/>
  <c r="B165" i="25"/>
  <c r="B162" i="25"/>
  <c r="B159" i="25"/>
  <c r="B156" i="25"/>
  <c r="B153" i="25"/>
  <c r="B130" i="25"/>
  <c r="B92" i="25"/>
  <c r="B89" i="25"/>
  <c r="B86" i="25"/>
  <c r="B83" i="25"/>
  <c r="B80" i="25"/>
  <c r="B57" i="25"/>
  <c r="B54" i="25"/>
  <c r="B51" i="25"/>
  <c r="B48" i="25"/>
  <c r="B45" i="25"/>
  <c r="B22" i="25"/>
  <c r="B19" i="25"/>
  <c r="B16" i="25"/>
  <c r="B13" i="25"/>
  <c r="B10" i="25"/>
  <c r="B4" i="25"/>
  <c r="AC3" i="25"/>
  <c r="B3" i="25"/>
  <c r="AC2" i="25"/>
  <c r="B2" i="25"/>
  <c r="O9" i="24"/>
  <c r="N9" i="24"/>
  <c r="M9" i="24"/>
  <c r="L9" i="24"/>
  <c r="K9" i="24"/>
  <c r="H9" i="24"/>
  <c r="G9" i="24"/>
  <c r="F9" i="24"/>
  <c r="E9" i="24"/>
  <c r="B4" i="24"/>
  <c r="AD3" i="24"/>
  <c r="B3" i="24"/>
  <c r="AD2" i="24"/>
  <c r="B2" i="24"/>
  <c r="O9" i="23"/>
  <c r="N9" i="23"/>
  <c r="M9" i="23"/>
  <c r="L9" i="23"/>
  <c r="K9" i="23"/>
  <c r="H9" i="23"/>
  <c r="G9" i="23"/>
  <c r="F9" i="23"/>
  <c r="E9" i="23"/>
  <c r="B4" i="23"/>
  <c r="AD3" i="23"/>
  <c r="B3" i="23"/>
  <c r="AD2" i="23"/>
  <c r="B2" i="23"/>
  <c r="O9" i="22"/>
  <c r="N9" i="22"/>
  <c r="M9" i="22"/>
  <c r="L9" i="22"/>
  <c r="K9" i="22"/>
  <c r="H9" i="22"/>
  <c r="G9" i="22"/>
  <c r="F9" i="22"/>
  <c r="E9" i="22"/>
  <c r="B4" i="22"/>
  <c r="AD3" i="22"/>
  <c r="B3" i="22"/>
  <c r="AD2" i="22"/>
  <c r="B2" i="22"/>
  <c r="O9" i="15"/>
  <c r="U3" i="18"/>
  <c r="U2" i="18"/>
  <c r="B20" i="18"/>
  <c r="B165" i="16"/>
  <c r="B162" i="16"/>
  <c r="B159" i="16"/>
  <c r="B156" i="16"/>
  <c r="B153" i="16"/>
  <c r="B130" i="16"/>
  <c r="B95" i="16"/>
  <c r="B89" i="16"/>
  <c r="B86" i="16"/>
  <c r="B83" i="16"/>
  <c r="B80" i="16"/>
  <c r="B57" i="16"/>
  <c r="B54" i="16"/>
  <c r="B51" i="16"/>
  <c r="B48" i="16"/>
  <c r="B45" i="16"/>
  <c r="B22" i="16"/>
  <c r="B19" i="16"/>
  <c r="B16" i="16"/>
  <c r="B13" i="16"/>
  <c r="B10" i="16"/>
  <c r="F27" i="9"/>
  <c r="F26" i="9"/>
  <c r="F25" i="9"/>
  <c r="F24" i="9"/>
  <c r="F23" i="9"/>
  <c r="F18" i="19"/>
  <c r="F12" i="19"/>
  <c r="F19" i="19"/>
  <c r="F11" i="19"/>
  <c r="J120" i="18"/>
  <c r="J121" i="18"/>
  <c r="J122" i="18"/>
  <c r="J123" i="18"/>
  <c r="J124" i="18"/>
  <c r="J125" i="18"/>
  <c r="J126" i="18"/>
  <c r="J127" i="18"/>
  <c r="J128" i="18"/>
  <c r="J129" i="18"/>
  <c r="J130" i="18"/>
  <c r="J131" i="18"/>
  <c r="J132" i="18"/>
  <c r="J133" i="18"/>
  <c r="J134" i="18"/>
  <c r="J135" i="18"/>
  <c r="J136" i="18"/>
  <c r="C120" i="18"/>
  <c r="I120" i="18" s="1"/>
  <c r="C121" i="18"/>
  <c r="I121" i="18" s="1"/>
  <c r="C122" i="18"/>
  <c r="I122" i="18" s="1"/>
  <c r="C123" i="18"/>
  <c r="I123" i="18" s="1"/>
  <c r="C124" i="18"/>
  <c r="I124" i="18" s="1"/>
  <c r="C125" i="18"/>
  <c r="I125" i="18" s="1"/>
  <c r="C126" i="18"/>
  <c r="I126" i="18"/>
  <c r="C127" i="18"/>
  <c r="I127" i="18" s="1"/>
  <c r="C128" i="18"/>
  <c r="I128" i="18" s="1"/>
  <c r="C129" i="18"/>
  <c r="I129" i="18" s="1"/>
  <c r="C130" i="18"/>
  <c r="I130" i="18" s="1"/>
  <c r="C131" i="18"/>
  <c r="I131" i="18" s="1"/>
  <c r="C132" i="18"/>
  <c r="I132" i="18" s="1"/>
  <c r="C133" i="18"/>
  <c r="I133" i="18" s="1"/>
  <c r="C134" i="18"/>
  <c r="I134" i="18" s="1"/>
  <c r="C135" i="18"/>
  <c r="I135" i="18" s="1"/>
  <c r="C136" i="18"/>
  <c r="I136" i="18" s="1"/>
  <c r="J29" i="18"/>
  <c r="D29" i="18"/>
  <c r="N9" i="15"/>
  <c r="M9" i="15"/>
  <c r="L9" i="15"/>
  <c r="K9" i="15"/>
  <c r="H9" i="15"/>
  <c r="G9" i="15"/>
  <c r="F9" i="15"/>
  <c r="E9" i="15"/>
  <c r="D10" i="18"/>
  <c r="G2" i="19"/>
  <c r="G3" i="19"/>
  <c r="J89" i="18"/>
  <c r="J61" i="18"/>
  <c r="J44" i="18"/>
  <c r="J26" i="18"/>
  <c r="J23" i="18"/>
  <c r="J22" i="18"/>
  <c r="J18" i="18"/>
  <c r="J16" i="18"/>
  <c r="J12" i="18"/>
  <c r="J11" i="18"/>
  <c r="J10" i="18"/>
  <c r="D89" i="18"/>
  <c r="D61" i="18"/>
  <c r="D44" i="18"/>
  <c r="D26" i="18"/>
  <c r="D23" i="18"/>
  <c r="D22" i="18"/>
  <c r="D18" i="18"/>
  <c r="D16" i="18"/>
  <c r="D12" i="18"/>
  <c r="D11" i="18"/>
  <c r="G3" i="6"/>
  <c r="B4" i="18"/>
  <c r="B3" i="18"/>
  <c r="B2" i="18"/>
  <c r="B4" i="9"/>
  <c r="B3" i="9"/>
  <c r="B2" i="9"/>
  <c r="B4" i="16"/>
  <c r="B3" i="16"/>
  <c r="B2" i="16"/>
  <c r="B4" i="15"/>
  <c r="B3" i="15"/>
  <c r="B2" i="15"/>
  <c r="G3" i="9"/>
  <c r="G2" i="9"/>
  <c r="AC3" i="16"/>
  <c r="AC2" i="16"/>
  <c r="AD3" i="15"/>
  <c r="AD2" i="15"/>
  <c r="G2" i="6"/>
</calcChain>
</file>

<file path=xl/comments1.xml><?xml version="1.0" encoding="utf-8"?>
<comments xmlns="http://schemas.openxmlformats.org/spreadsheetml/2006/main">
  <authors>
    <author>Holly Lattin</author>
  </authors>
  <commentList>
    <comment ref="B10" authorId="0" shapeId="0">
      <text>
        <r>
          <rPr>
            <sz val="10.5"/>
            <color indexed="81"/>
            <rFont val="Times New Roman"/>
            <family val="1"/>
          </rPr>
          <t>Condensed reviews are recommended for earlier project phases. Detailed reviews are recommended for later project phases and/or review of a beginner energy modeler's work.</t>
        </r>
      </text>
    </comment>
  </commentList>
</comments>
</file>

<file path=xl/sharedStrings.xml><?xml version="1.0" encoding="utf-8"?>
<sst xmlns="http://schemas.openxmlformats.org/spreadsheetml/2006/main" count="2273" uniqueCount="654">
  <si>
    <t>Input</t>
  </si>
  <si>
    <t>General Information</t>
  </si>
  <si>
    <t>Whole Building Energy Modelling Calculation Plan</t>
  </si>
  <si>
    <t>Calculation</t>
  </si>
  <si>
    <t>Date of last update: 8/28/2017</t>
  </si>
  <si>
    <t>Notes</t>
  </si>
  <si>
    <t>By: Holly Lattin / Ben Brannon</t>
  </si>
  <si>
    <t>Project Overview</t>
  </si>
  <si>
    <t>Source/Comments</t>
  </si>
  <si>
    <t>Project Name</t>
  </si>
  <si>
    <t>Project Number</t>
  </si>
  <si>
    <t>Project Description</t>
  </si>
  <si>
    <t>Modelling Scope</t>
  </si>
  <si>
    <t>Software, Version</t>
  </si>
  <si>
    <t>Project Start Date</t>
  </si>
  <si>
    <t>Project Completion Date</t>
  </si>
  <si>
    <t>General Data</t>
  </si>
  <si>
    <t>Project Vintage</t>
  </si>
  <si>
    <t>Principal Building Type</t>
  </si>
  <si>
    <t>Actual Floor Area (Gross)</t>
  </si>
  <si>
    <t>Actual Floor Area (Net)</t>
  </si>
  <si>
    <t>Modelled Floor Area (Gross)</t>
  </si>
  <si>
    <t>Modelled Floor Area (Net)</t>
  </si>
  <si>
    <t>Benchmark Site Energy Use Intensity (EUI)</t>
  </si>
  <si>
    <t>Sustainability Targets</t>
  </si>
  <si>
    <t>Codes &amp; Standards</t>
  </si>
  <si>
    <t>Applicable Codes &amp; Standards</t>
  </si>
  <si>
    <t>Energy Code Compliance Path</t>
  </si>
  <si>
    <t>Geography</t>
  </si>
  <si>
    <t>Project Location</t>
  </si>
  <si>
    <t>Weather File</t>
  </si>
  <si>
    <t>Heating and Cooling Design Conditions</t>
  </si>
  <si>
    <t>Site Elevation</t>
  </si>
  <si>
    <t>Project Climate Zone(s)</t>
  </si>
  <si>
    <t>Building Orientation</t>
  </si>
  <si>
    <t>Site Shading</t>
  </si>
  <si>
    <t>Model Image</t>
  </si>
  <si>
    <t>Utility rates</t>
  </si>
  <si>
    <t>Electricity Rate/Structure</t>
  </si>
  <si>
    <t>Natural Gas Rate/Structure</t>
  </si>
  <si>
    <t>District Heating Rate/Structure</t>
  </si>
  <si>
    <t>District Cooling Rate/Structure</t>
  </si>
  <si>
    <t>Other Utility Rates</t>
  </si>
  <si>
    <t>Carbon Emission Factors</t>
  </si>
  <si>
    <t>Electricity (grid-supplied)</t>
  </si>
  <si>
    <t>Electricity (grid-displaced)</t>
  </si>
  <si>
    <t>Natural Gas</t>
  </si>
  <si>
    <t>Other Carbon Emission Factors</t>
  </si>
  <si>
    <t>Record of Model Files /Runs</t>
  </si>
  <si>
    <t>At a minimum, file locations should be documented here for each major project milestone.</t>
  </si>
  <si>
    <t>File Name</t>
  </si>
  <si>
    <t>Description</t>
  </si>
  <si>
    <t>File Reference Location</t>
  </si>
  <si>
    <t>Date Created</t>
  </si>
  <si>
    <t>Created By</t>
  </si>
  <si>
    <t>Example: Iris 1</t>
  </si>
  <si>
    <t>Example: Primary model, backups along the way stored at:</t>
  </si>
  <si>
    <t>Example: \\global.arup.com\americas\Jobs\S-F\240000\245844-00\4 Internal Project Data\4-04 Calculations\Mech\Energy Modeling\Models</t>
  </si>
  <si>
    <t>Example: 2/2/2007</t>
  </si>
  <si>
    <t>Example: Ben Brannon</t>
  </si>
  <si>
    <t>Example: Iris 2</t>
  </si>
  <si>
    <t>Example: Backup of work progress - Basement Complete</t>
  </si>
  <si>
    <t>Example: C:\...</t>
  </si>
  <si>
    <t>Example: 3/6/2008</t>
  </si>
  <si>
    <t>Example: Iris 3</t>
  </si>
  <si>
    <t>Example: Backup of work progress - Bldg A L1 and L2 geometry complete</t>
  </si>
  <si>
    <t>Example: Iris 4</t>
  </si>
  <si>
    <t>Example: Backup of work progress- Building A Geometry complete</t>
  </si>
  <si>
    <t>Example: 3/9/2008</t>
  </si>
  <si>
    <t>Example: …</t>
  </si>
  <si>
    <t>Units &amp; Filing Structure</t>
  </si>
  <si>
    <t>Model Units (Auto fills to other tabs)</t>
  </si>
  <si>
    <t>Common Unit Conversions</t>
  </si>
  <si>
    <t>Opaque Construction U-Value</t>
  </si>
  <si>
    <t>Divide</t>
  </si>
  <si>
    <t>by</t>
  </si>
  <si>
    <t>To Obtain</t>
  </si>
  <si>
    <t>Slab-on-Grade U-Value / F-Factor</t>
  </si>
  <si>
    <t>Btu/hr-ft²-F</t>
  </si>
  <si>
    <t>W/m²-K</t>
  </si>
  <si>
    <t>Glazing Construction U-Value</t>
  </si>
  <si>
    <t>SHGC</t>
  </si>
  <si>
    <t>SC</t>
  </si>
  <si>
    <t>Glazing Solar Heat Gain</t>
  </si>
  <si>
    <t>cfm/ft²</t>
  </si>
  <si>
    <t xml:space="preserve">L/s/m² </t>
  </si>
  <si>
    <t>Infiltration / Air Permeability</t>
  </si>
  <si>
    <t>ft²</t>
  </si>
  <si>
    <t>m²</t>
  </si>
  <si>
    <t>Occupant Density</t>
  </si>
  <si>
    <t>ft</t>
  </si>
  <si>
    <t>m</t>
  </si>
  <si>
    <t>Occupant Heat Gain</t>
  </si>
  <si>
    <t>Btu/h</t>
  </si>
  <si>
    <t>W</t>
  </si>
  <si>
    <t>Lighting &amp; Equipment Heat Gains</t>
  </si>
  <si>
    <t>gal</t>
  </si>
  <si>
    <t>liters</t>
  </si>
  <si>
    <t>Process Loads</t>
  </si>
  <si>
    <t>gpm</t>
  </si>
  <si>
    <t>L/s</t>
  </si>
  <si>
    <t>Temperature</t>
  </si>
  <si>
    <t>cfm</t>
  </si>
  <si>
    <t>DHW Demand</t>
  </si>
  <si>
    <r>
      <t>ft H</t>
    </r>
    <r>
      <rPr>
        <vertAlign val="subscript"/>
        <sz val="10"/>
        <rFont val="Times New Roman"/>
        <family val="1"/>
      </rPr>
      <t>2</t>
    </r>
    <r>
      <rPr>
        <sz val="10"/>
        <rFont val="Times New Roman"/>
        <family val="1"/>
      </rPr>
      <t>O</t>
    </r>
  </si>
  <si>
    <t>psi</t>
  </si>
  <si>
    <t>Occupant-Based Ventilation</t>
  </si>
  <si>
    <t>kPa</t>
  </si>
  <si>
    <t>Area-Based Ventilation</t>
  </si>
  <si>
    <t>Pa</t>
  </si>
  <si>
    <t>in wg</t>
  </si>
  <si>
    <t>Air Change Requirement</t>
  </si>
  <si>
    <t>EER</t>
  </si>
  <si>
    <t>COP</t>
  </si>
  <si>
    <t>Area</t>
  </si>
  <si>
    <t>kW</t>
  </si>
  <si>
    <t>tons</t>
  </si>
  <si>
    <t>Airflow</t>
  </si>
  <si>
    <t>Water flow</t>
  </si>
  <si>
    <t>HP</t>
  </si>
  <si>
    <t>Heating and Cooling Capacity</t>
  </si>
  <si>
    <t>Multiply</t>
  </si>
  <si>
    <t>Temperature Conversion</t>
  </si>
  <si>
    <t>Recommended Filing Structure [Link]</t>
  </si>
  <si>
    <r>
      <t>T</t>
    </r>
    <r>
      <rPr>
        <vertAlign val="subscript"/>
        <sz val="12"/>
        <color theme="1"/>
        <rFont val="Times New Roman"/>
        <family val="1"/>
      </rPr>
      <t>(°C)</t>
    </r>
    <r>
      <rPr>
        <sz val="12"/>
        <color theme="1"/>
        <rFont val="Times New Roman"/>
        <family val="1"/>
      </rPr>
      <t xml:space="preserve"> = [T</t>
    </r>
    <r>
      <rPr>
        <vertAlign val="subscript"/>
        <sz val="12"/>
        <color theme="1"/>
        <rFont val="Times New Roman"/>
        <family val="1"/>
      </rPr>
      <t>(°F)</t>
    </r>
    <r>
      <rPr>
        <sz val="12"/>
        <color theme="1"/>
        <rFont val="Times New Roman"/>
        <family val="1"/>
      </rPr>
      <t xml:space="preserve"> - 32] × 5/9</t>
    </r>
  </si>
  <si>
    <t>01 Correspondence Specific to Energy Modelling</t>
  </si>
  <si>
    <r>
      <t>T</t>
    </r>
    <r>
      <rPr>
        <vertAlign val="subscript"/>
        <sz val="12"/>
        <color theme="1"/>
        <rFont val="Times New Roman"/>
        <family val="1"/>
      </rPr>
      <t>(°F)</t>
    </r>
    <r>
      <rPr>
        <sz val="12"/>
        <color theme="1"/>
        <rFont val="Times New Roman"/>
        <family val="1"/>
      </rPr>
      <t xml:space="preserve"> = T</t>
    </r>
    <r>
      <rPr>
        <vertAlign val="subscript"/>
        <sz val="12"/>
        <color theme="1"/>
        <rFont val="Times New Roman"/>
        <family val="1"/>
      </rPr>
      <t>(°C)</t>
    </r>
    <r>
      <rPr>
        <sz val="12"/>
        <color theme="1"/>
        <rFont val="Times New Roman"/>
        <family val="1"/>
      </rPr>
      <t xml:space="preserve"> × 9/5 + 32 </t>
    </r>
  </si>
  <si>
    <t>02 Calculation Plan</t>
  </si>
  <si>
    <t>03 Input Data</t>
  </si>
  <si>
    <t xml:space="preserve">     01 Weather Data</t>
  </si>
  <si>
    <t xml:space="preserve">     02 Zoning Diagram</t>
  </si>
  <si>
    <t xml:space="preserve">     03 Envelope Data</t>
  </si>
  <si>
    <t xml:space="preserve">     04 Lighting Data</t>
  </si>
  <si>
    <t xml:space="preserve">     05 Equipment and Other Internal Gains</t>
  </si>
  <si>
    <t xml:space="preserve">     06 Service Hot Water</t>
  </si>
  <si>
    <t xml:space="preserve">     07 Airside System Data</t>
  </si>
  <si>
    <t xml:space="preserve">     08 Waterside System Data</t>
  </si>
  <si>
    <t xml:space="preserve">     09 Utility Data</t>
  </si>
  <si>
    <t xml:space="preserve">     10 Special Systems</t>
  </si>
  <si>
    <t xml:space="preserve">     11 Equipment Submetering</t>
  </si>
  <si>
    <t>04 Model Files</t>
  </si>
  <si>
    <t>05 Results</t>
  </si>
  <si>
    <t>06 Reference Documents</t>
  </si>
  <si>
    <t>Opaque Construction Units</t>
  </si>
  <si>
    <t>Btu/hr-ft²-F (U-Value)</t>
  </si>
  <si>
    <t>hr-ft²-F/Btu (R-Value)</t>
  </si>
  <si>
    <t>W/m²-K (U-Value)</t>
  </si>
  <si>
    <t>m²-K/W (R-Value)</t>
  </si>
  <si>
    <t>Slab-on-grade Units</t>
  </si>
  <si>
    <t>Btu/hr-ft-F</t>
  </si>
  <si>
    <t>W/m-K</t>
  </si>
  <si>
    <t>Solar Heat Gain Units</t>
  </si>
  <si>
    <t>G-Value</t>
  </si>
  <si>
    <t>Infiltration / Air Permeability Units</t>
  </si>
  <si>
    <t>(cfm/ft² facade)</t>
  </si>
  <si>
    <t>(L/s/m² facade)</t>
  </si>
  <si>
    <t>(cfm/ft² floor area)</t>
  </si>
  <si>
    <t>(L/s/m² floor area)</t>
  </si>
  <si>
    <t>ACH</t>
  </si>
  <si>
    <t>(m³/h-m²)</t>
  </si>
  <si>
    <t>Occupant Density Units</t>
  </si>
  <si>
    <t>(ft²/person)</t>
  </si>
  <si>
    <t>(people/1000 ft²)</t>
  </si>
  <si>
    <t>(m²/person)</t>
  </si>
  <si>
    <t>(people/100 m²)</t>
  </si>
  <si>
    <t>(# of people)</t>
  </si>
  <si>
    <t>Occupant Heat Gain Units</t>
  </si>
  <si>
    <t>(Btu/h/person)</t>
  </si>
  <si>
    <t>(W/person)</t>
  </si>
  <si>
    <t>Internal Gain Units</t>
  </si>
  <si>
    <t>(W/ft²)</t>
  </si>
  <si>
    <t>(W/m²)</t>
  </si>
  <si>
    <t>Process Load Units</t>
  </si>
  <si>
    <t>(Btu/h)</t>
  </si>
  <si>
    <t>(W)</t>
  </si>
  <si>
    <t>Temperature Units</t>
  </si>
  <si>
    <t>(°F)</t>
  </si>
  <si>
    <t>(°C)</t>
  </si>
  <si>
    <t>DHW Demand Units</t>
  </si>
  <si>
    <t>(gal/person/hour)</t>
  </si>
  <si>
    <t>(gal/person/day)</t>
  </si>
  <si>
    <t>(L/person/hour)</t>
  </si>
  <si>
    <t>(L/person/day)</t>
  </si>
  <si>
    <t>Occupant-Based Ventilation Units</t>
  </si>
  <si>
    <t>(cfm/person)</t>
  </si>
  <si>
    <t>(L/s/person)</t>
  </si>
  <si>
    <t>Area-Based Ventilation Units</t>
  </si>
  <si>
    <t>(cfm/ft²)</t>
  </si>
  <si>
    <t>(L/s/m²)</t>
  </si>
  <si>
    <t>(ACH)</t>
  </si>
  <si>
    <t>Air-Change Requirements</t>
  </si>
  <si>
    <t>(cfm)</t>
  </si>
  <si>
    <t>(L/s)</t>
  </si>
  <si>
    <t>(ft²)</t>
  </si>
  <si>
    <t>(m²)</t>
  </si>
  <si>
    <r>
      <t>m</t>
    </r>
    <r>
      <rPr>
        <sz val="10"/>
        <color theme="0" tint="-0.499984740745262"/>
        <rFont val="Calibri"/>
        <family val="2"/>
      </rPr>
      <t>³</t>
    </r>
    <r>
      <rPr>
        <sz val="10"/>
        <color theme="0" tint="-0.499984740745262"/>
        <rFont val="Times New Roman"/>
        <family val="1"/>
      </rPr>
      <t>/s</t>
    </r>
  </si>
  <si>
    <t>Water Flow</t>
  </si>
  <si>
    <t>L/min</t>
  </si>
  <si>
    <t>kBtu/h</t>
  </si>
  <si>
    <t>Input Summary</t>
  </si>
  <si>
    <t>Copy columns as needed for each model variant. Columns that have been superseded may be hidden.</t>
  </si>
  <si>
    <t>Source / Comments</t>
  </si>
  <si>
    <t>Envelope</t>
  </si>
  <si>
    <t>Value</t>
  </si>
  <si>
    <t>Units</t>
  </si>
  <si>
    <t>Window to Wall Ratio</t>
  </si>
  <si>
    <t>%</t>
  </si>
  <si>
    <t>Glazing Assembly Solar Heat Gain</t>
  </si>
  <si>
    <t>Glazing Assembly VLT</t>
  </si>
  <si>
    <t>Skylight to Roof Ratio</t>
  </si>
  <si>
    <t>Skylight U-Value</t>
  </si>
  <si>
    <t>Skylight Solar Heat Gain</t>
  </si>
  <si>
    <t>Skylight VLT</t>
  </si>
  <si>
    <t>Local Shading Devices</t>
  </si>
  <si>
    <t>Occupancy</t>
  </si>
  <si>
    <t>Space Type</t>
  </si>
  <si>
    <t>Lighting &amp; Receptacles</t>
  </si>
  <si>
    <t>Interior Lighting Power Density</t>
  </si>
  <si>
    <t>Lighting Power Density</t>
  </si>
  <si>
    <t>Daylighting Controls</t>
  </si>
  <si>
    <t>Other Lighting Control Credits</t>
  </si>
  <si>
    <t>External / Site Lighting Power (kW)</t>
  </si>
  <si>
    <t xml:space="preserve">Receptacle Equipment Power Density </t>
  </si>
  <si>
    <t>Equipment Power Density</t>
  </si>
  <si>
    <t>Process Load Type</t>
  </si>
  <si>
    <t>Equipment Load</t>
  </si>
  <si>
    <t>Schedules</t>
  </si>
  <si>
    <t>Internal Gain Schedules</t>
  </si>
  <si>
    <t>Schedule</t>
  </si>
  <si>
    <t>Example: Lobby</t>
  </si>
  <si>
    <t>Example: Office</t>
  </si>
  <si>
    <t>Example: Kitchen</t>
  </si>
  <si>
    <t>Process Load Schedules</t>
  </si>
  <si>
    <t>Building Hours of Operation</t>
  </si>
  <si>
    <t>HVAC Airside</t>
  </si>
  <si>
    <t>Primary HVAC System Type - Dominant space type</t>
  </si>
  <si>
    <t>Other HVAC System Type(s)</t>
  </si>
  <si>
    <t>System Parameters and Controls (Economizer, DCV, energy recovery, etc.)</t>
  </si>
  <si>
    <t>HVAC Waterside</t>
  </si>
  <si>
    <t>Cooling Source Parameters</t>
  </si>
  <si>
    <t>Chilled Water Loop &amp; Pump Parameters</t>
  </si>
  <si>
    <t>Condenser Water Loop &amp; Pump Parameters</t>
  </si>
  <si>
    <t>Cooling tower Parameters</t>
  </si>
  <si>
    <t>Heating Source Parameters</t>
  </si>
  <si>
    <t>Hot Water Loop &amp; Pump Parameters</t>
  </si>
  <si>
    <t>Service Hot Water</t>
  </si>
  <si>
    <t>Domestic Hot Water System Parameters</t>
  </si>
  <si>
    <t>Renewable Energy Systems</t>
  </si>
  <si>
    <t>Renewable Energy System Description and Parameters</t>
  </si>
  <si>
    <t>General Notes</t>
  </si>
  <si>
    <t>Space Conditioning &amp; Ventilation</t>
  </si>
  <si>
    <t>Zone Types</t>
  </si>
  <si>
    <t>Name</t>
  </si>
  <si>
    <t>Conditioned</t>
  </si>
  <si>
    <t>Thermostat Schedule</t>
  </si>
  <si>
    <t>Heating Setback</t>
  </si>
  <si>
    <t>Heating Setpoint</t>
  </si>
  <si>
    <t>Cooling Setpoint</t>
  </si>
  <si>
    <t>Cooling Setback</t>
  </si>
  <si>
    <t>Min Relative Humidity</t>
  </si>
  <si>
    <t>Max Relative Humidity</t>
  </si>
  <si>
    <t>Area-Based Exhaust</t>
  </si>
  <si>
    <t>Minimum Air Change Requirements</t>
  </si>
  <si>
    <t>Zone Level
DCV</t>
  </si>
  <si>
    <t>DCV Setpoint</t>
  </si>
  <si>
    <t>(Y/N)</t>
  </si>
  <si>
    <t>(%)</t>
  </si>
  <si>
    <t>(ppm)</t>
  </si>
  <si>
    <t>Schedules (optional)</t>
  </si>
  <si>
    <t>Day of Week</t>
  </si>
  <si>
    <t>1:00</t>
  </si>
  <si>
    <t>2:00</t>
  </si>
  <si>
    <t>3:00</t>
  </si>
  <si>
    <t>4:00</t>
  </si>
  <si>
    <t>5:00</t>
  </si>
  <si>
    <t>6:00</t>
  </si>
  <si>
    <t>7:00</t>
  </si>
  <si>
    <t>8:00</t>
  </si>
  <si>
    <t>9:00</t>
  </si>
  <si>
    <t>10:00</t>
  </si>
  <si>
    <t>11:00</t>
  </si>
  <si>
    <t>12:00</t>
  </si>
  <si>
    <t>13:00</t>
  </si>
  <si>
    <t>14:00</t>
  </si>
  <si>
    <t>15:00</t>
  </si>
  <si>
    <t>16:00</t>
  </si>
  <si>
    <t>17:00</t>
  </si>
  <si>
    <t>18:00</t>
  </si>
  <si>
    <t>19:00</t>
  </si>
  <si>
    <t>20:00</t>
  </si>
  <si>
    <t>21:00</t>
  </si>
  <si>
    <t>22:00</t>
  </si>
  <si>
    <t>23:00</t>
  </si>
  <si>
    <t>Weekday</t>
  </si>
  <si>
    <t>Sat</t>
  </si>
  <si>
    <t>Sun/Holiday</t>
  </si>
  <si>
    <t>Lighting</t>
  </si>
  <si>
    <t>Receptacles</t>
  </si>
  <si>
    <t>Domestic Hot Water</t>
  </si>
  <si>
    <t>N/A</t>
  </si>
  <si>
    <t>Yes</t>
  </si>
  <si>
    <t>No</t>
  </si>
  <si>
    <t>Review</t>
  </si>
  <si>
    <t>Notes:</t>
  </si>
  <si>
    <t>- Create a copy of the Review tab for each model review</t>
  </si>
  <si>
    <t>- The reviewer should review the model itself, and not rely on what is documented in the Calc Plan</t>
  </si>
  <si>
    <t>Modeller</t>
  </si>
  <si>
    <t>Reviewer</t>
  </si>
  <si>
    <t>Reviewed by:</t>
  </si>
  <si>
    <t>Date of review:</t>
  </si>
  <si>
    <t>Review type:</t>
  </si>
  <si>
    <t>Project Information (section to be filled out by modeller prior to review)</t>
  </si>
  <si>
    <t>Project phase &amp; modelling protocol:</t>
  </si>
  <si>
    <t>Example: 100% Design Development, ASHRAE 90.1-2010 proposed and baseline model</t>
  </si>
  <si>
    <t>Link to archived model file:</t>
  </si>
  <si>
    <t>Link to zoning diagram:</t>
  </si>
  <si>
    <t>Link to relevant drawing set:</t>
  </si>
  <si>
    <t>Link to current results:</t>
  </si>
  <si>
    <t>Link to energy model report:</t>
  </si>
  <si>
    <t>Self-review of model is complete (Column G)</t>
  </si>
  <si>
    <t>If "No", please indicate why self-review has not been performed:</t>
  </si>
  <si>
    <t>Questions for reviewer and/or comments about model</t>
  </si>
  <si>
    <t>Model Metrics</t>
  </si>
  <si>
    <t>Proposed</t>
  </si>
  <si>
    <t>Baseline</t>
  </si>
  <si>
    <t>Benchmark (if known)</t>
  </si>
  <si>
    <t>Energy Use Intensity (EUI)</t>
  </si>
  <si>
    <t>Heating Plant Capacity</t>
  </si>
  <si>
    <t>Cooling Plant Capacity</t>
  </si>
  <si>
    <t>Total Design Supply Airflow</t>
  </si>
  <si>
    <t>Total Outdoor Airflow</t>
  </si>
  <si>
    <t>Documentation and file storage</t>
  </si>
  <si>
    <t>Inputs documented in this workbook or elsewhere</t>
  </si>
  <si>
    <t>Files archived and saved in appropriate location on network</t>
  </si>
  <si>
    <t xml:space="preserve">Detailed calculations (in support of input values) are documented and saved </t>
  </si>
  <si>
    <t>Comments</t>
  </si>
  <si>
    <t>Weather</t>
  </si>
  <si>
    <t>Appropriate and correct weather file is used. A copy is saved on the network in the "Weather Data" folder.</t>
  </si>
  <si>
    <t>Climate zone is correct for project location</t>
  </si>
  <si>
    <t>Appropriate and correct Design Day data is used (check against Basis of Design report)</t>
  </si>
  <si>
    <t>Geometry and Shading</t>
  </si>
  <si>
    <t>Building compass orientation is correct</t>
  </si>
  <si>
    <t>Building elevation above sea level is correct</t>
  </si>
  <si>
    <t>Overhangs and/or other shading devices, or site shading, if modelled, are correctly configured in the software</t>
  </si>
  <si>
    <t>Zoning</t>
  </si>
  <si>
    <t>The number of zones in the model is appropriate for the desired level of analysis. Rooms of a similar type and internal load density with the same exposure may be zoned together.</t>
  </si>
  <si>
    <t xml:space="preserve">Zoning is the same between model variants, unless variation is justified by an evaluated measure </t>
  </si>
  <si>
    <t>Envelope and Construction</t>
  </si>
  <si>
    <t>Window to gross wall ratio seems reasonable for the building and matches design drawings</t>
  </si>
  <si>
    <t>Construction types are correctly assigned to proposed and baseline models</t>
  </si>
  <si>
    <t>Window U-values, SHGC/G-values, and VLT are whole-assembly values (including framing impacts) and are input as required by the software</t>
  </si>
  <si>
    <t>Opaque U-values are whole-assembly values and are input as required by the software. Insulation values of steel or wood-framed walls are appropriately de-rated in accordance with ASHRAE Appendix A or other reference standard.</t>
  </si>
  <si>
    <t>U-values of horizontal constructions and glazing are derated for horizontal convection (U-values should be worse than vertical assemblies)</t>
  </si>
  <si>
    <t>For natural ventilation models: window opening sizes, opening positions and the ventilation methodology are correct</t>
  </si>
  <si>
    <t xml:space="preserve">Model accounts for an appropriate level of thermal mass. (Check that construction layer build-up reasonably matches design, or room mass settings are appropriate for the building construction type.) </t>
  </si>
  <si>
    <t>Modelled infiltration rates are reasonable and identical between model variants, unless modification is justified for a measure evaluation</t>
  </si>
  <si>
    <t>Internal Loads</t>
  </si>
  <si>
    <t>Interior lighting power densities are reasonable given the building use(s)</t>
  </si>
  <si>
    <t>Decorative lighting is accounted for in lighting power density values or separately, as appropriate</t>
  </si>
  <si>
    <t>Daylight control is included where appropriate</t>
  </si>
  <si>
    <t>Credit is taken for reduced lighting power due to occupancy sensors where appropriate</t>
  </si>
  <si>
    <t>Receptacle loads and occupant densities are the same for all model variants, unless modification is justified for a measure evaluation</t>
  </si>
  <si>
    <t>Peak and scheduled equipment loads represent anticipated actual draws from the equipment rather than nameplate values</t>
  </si>
  <si>
    <t>Electrical room: entire building switchgear capacity is not assigned as an electric load</t>
  </si>
  <si>
    <t>Schedules are the same for all model variants, unless modification is justified for a measure evaluation</t>
  </si>
  <si>
    <t>Internal load schedules set the load to 100% on for the cooling design condition and 100% off for the heating design condition</t>
  </si>
  <si>
    <t>Internal gain schedules vary throughout the day appropriately</t>
  </si>
  <si>
    <t>Schedules used are reasonable (i.e. taken from a reference standard, and/or informed by conversation with building owner)</t>
  </si>
  <si>
    <t>Any continuous loads have an appropriate schedule applied (e.g. escalators, process equipment)</t>
  </si>
  <si>
    <t>Elevator schedule is included, if applicable</t>
  </si>
  <si>
    <t>Exterior lighting schedule or photocell control is included, if applicable</t>
  </si>
  <si>
    <t>Space Conditioning</t>
  </si>
  <si>
    <t>All conditioned zones are assigned to HVAC systems</t>
  </si>
  <si>
    <t>Any included unconditioned zones are set to be unconditioned in the model</t>
  </si>
  <si>
    <t>Thermostat setpoints and driftpoints are correct</t>
  </si>
  <si>
    <t>Airside Systems</t>
  </si>
  <si>
    <t>Airside systems reasonably approximate the designed systems</t>
  </si>
  <si>
    <t>Supply air temperatures and control strategies (e.g. SAT reset, economizer control) match the proposed design and baseline requirements</t>
  </si>
  <si>
    <t>System schedules are consistent with design (e.g. fan schedules align with occupancy schedules such that the HVAC systems are enabled during occupied hours)</t>
  </si>
  <si>
    <t>Ventilation is included per the design intent. Ventilation rates meet applicable codes.</t>
  </si>
  <si>
    <t>Ventilation design flow rates and schedules are identical between model variants unless modification is justified</t>
  </si>
  <si>
    <t>Exhaust is properly accounted for within the capabilities of the software tool. Room exhaust is distinguished from system level exhaust.</t>
  </si>
  <si>
    <t>Schedules set the ventilation flows to 100% for the heating and cooling design conditions</t>
  </si>
  <si>
    <t>Ventilation is scheduled ON during occupied hours and OFF during unoccupied hours, or otherwise according to the design sequence of operation</t>
  </si>
  <si>
    <t>Demand controlled ventilation is modelled if applicable</t>
  </si>
  <si>
    <t>Proposed fan power is correctly modelled per the design brake horsepowers and motor efficiencies. Baseline fan power includes any applicable pressure drop adjustments. Any included return and exhaust fan power is accounted for.</t>
  </si>
  <si>
    <t>Fan drives are modelled correctly as either variable or constant speed</t>
  </si>
  <si>
    <t>Pressure drop across heat recovery devices is accounted for (and not double counted)</t>
  </si>
  <si>
    <t>Waterside Systems and Plant Equipment</t>
  </si>
  <si>
    <t>Equipment types and efficiencies match the proposed design and baseline requirements</t>
  </si>
  <si>
    <t>Part-load curves are based on actual equipment data or reasonably approximate part-load performance</t>
  </si>
  <si>
    <t>Capacity of heating and cooling plants is reasonable (check SF/capacity)</t>
  </si>
  <si>
    <t>Pumps and heat rejection fans are modelled correctly as either variable or constant speed</t>
  </si>
  <si>
    <t>Control of the plant equipment in the model reasonably approximates the design sequence of operations (e.g. boiler and chiller staging, loop temperatures and reset controls)</t>
  </si>
  <si>
    <t>If packaged equipment is used, efficiencies of equipment are broken out into supply fan, condenser fan, and compressor</t>
  </si>
  <si>
    <t>Domestic hot water has been included for both models, as appropriate</t>
  </si>
  <si>
    <t>Utility Rates</t>
  </si>
  <si>
    <t>Rates are included.  They are the same for all model variants, unless modification is justified</t>
  </si>
  <si>
    <t>If Peak and Off-Peak rates apply, they are correctly implemented</t>
  </si>
  <si>
    <t>Utility rates change often. Documentation of the utility rate(s) used for the analysis has been saved with the model files.</t>
  </si>
  <si>
    <t>Metrics Checks</t>
  </si>
  <si>
    <t>Building predicted annual energy costs are reasonable</t>
  </si>
  <si>
    <t xml:space="preserve">Building EUI (Energy Use Index, energy use per square foot) is relatively close to benchmarks for your building type. Refer to the BEM Toolkit for sources of benchmarking data. </t>
  </si>
  <si>
    <t>Annual cooling and heating load profiles make sense</t>
  </si>
  <si>
    <t>The HVAC systems effectively satisfy the building loads (i.e. any "unmet" load hours are acceptable for the analysis). If high unmet loads occur, investigate and revise the model to resolve any problems</t>
  </si>
  <si>
    <t>Energy Results by End Use</t>
  </si>
  <si>
    <t>Differences in energy used by end use category between model variants can be explained by actual measures</t>
  </si>
  <si>
    <t>Fan and pump power differences between model variants are roughly proportional to cooling and heating differences</t>
  </si>
  <si>
    <t>Correct and consistent units are used when reporting the energy results</t>
  </si>
  <si>
    <t>Energy uses which should be the same between variant models (e.g. plug loads) are indeed the same</t>
  </si>
  <si>
    <t>Percentage of energy used by various end uses is reasonable given the building use(s)</t>
  </si>
  <si>
    <t>Review Close-Out</t>
  </si>
  <si>
    <t>Do the results of the energy model make sense according to experiential expertise, engineering judgment, and rules of thumb? If not, review the results again after the modeller has addressed the review comments.</t>
  </si>
  <si>
    <t>LEED Specific Review Items</t>
  </si>
  <si>
    <t>LEED Minimum Energy Performance Calculator is complete and highlighted comments on the Performance Outputs tab have been addressed.</t>
  </si>
  <si>
    <t>Modelled floor area and space types are consistent with information reported in PIf3: Occupant and Usage Data.</t>
  </si>
  <si>
    <t>Modelled system parameters align with the mechanical schedules provided for PIf4: Schedule and Overview Documents.</t>
  </si>
  <si>
    <t>Modelled outdoor airflow is consistent with design OA reported in IEQp1 62.1 Calculator and AHU schedules.</t>
  </si>
  <si>
    <t>Outdoor air is modelled per the design in the proposed, and per Appendix G requirements in the baseline.</t>
  </si>
  <si>
    <t xml:space="preserve">Whenever credit is taken for demand control ventilation in the Proposed Case, the outside air ventilation rates for the Baseline Case are modelled using minimum ASHRAE 62.1 rates. </t>
  </si>
  <si>
    <t>Any exceptional calculations have been documented in the LEED Minimum Energy Performance Calculator and a supplemental detailed narrative has been provided.</t>
  </si>
  <si>
    <t>Any LEED CIRs related to the project have been clearly referenced in the documentation.</t>
  </si>
  <si>
    <t>Core &amp; shell projects: Model follows LEED C&amp;S Appendices guidance. All unfinished spaces are included and modelled identically in the baseline and proposed, unless tenant lease agreement requires improvement over baseline requirements.</t>
  </si>
  <si>
    <t>Utility rates are sourced from the same place (either EIA rates or actual utility rates for the project).</t>
  </si>
  <si>
    <r>
      <t xml:space="preserve">District energy systems are modelled per the guidance in the reference manual (v4) or the </t>
    </r>
    <r>
      <rPr>
        <i/>
        <sz val="10"/>
        <color theme="1"/>
        <rFont val="Times New Roman"/>
        <family val="1"/>
      </rPr>
      <t xml:space="preserve">Treatment of District and Campus Thermal Energy In LEED </t>
    </r>
    <r>
      <rPr>
        <sz val="10"/>
        <color theme="1"/>
        <rFont val="Times New Roman"/>
        <family val="1"/>
      </rPr>
      <t>(v2009).</t>
    </r>
  </si>
  <si>
    <t>Tilted surfaces are correctly modelled as walls or roofs as defined by ASHRAE 90.1 (per 90.1-2010, roofs are horizontal or tilted at an angle of less than 60° from horizontal).</t>
  </si>
  <si>
    <t>Answer Options</t>
  </si>
  <si>
    <t>Unclear</t>
  </si>
  <si>
    <t>Review Type</t>
  </si>
  <si>
    <t>Condensed</t>
  </si>
  <si>
    <t>Detailed</t>
  </si>
  <si>
    <t>Carbon Free Boston</t>
  </si>
  <si>
    <t>259104-00</t>
  </si>
  <si>
    <t>Modeling of the building stock for the city of Boston and testing of carbon reduction policies.</t>
  </si>
  <si>
    <t>Prototype models of 15 buildings with conceptual testing of ECMs</t>
  </si>
  <si>
    <t>EnergyPlus v8.6</t>
  </si>
  <si>
    <t>Four vintages to be tested: Pre-1950, 1950-1980, 1980-2000, and post-2000</t>
  </si>
  <si>
    <t>Varies by vintage.</t>
  </si>
  <si>
    <t>Boston, MA</t>
  </si>
  <si>
    <t>Boston-Logan Airport TMY3</t>
  </si>
  <si>
    <t>ASHRAE 1%/99%</t>
  </si>
  <si>
    <t>20 ft.</t>
  </si>
  <si>
    <t>ASHRAE CZ5A</t>
  </si>
  <si>
    <t>Varies.</t>
  </si>
  <si>
    <t>Modeled with no shading.</t>
  </si>
  <si>
    <t>Varies (Eversource and National Grid)</t>
  </si>
  <si>
    <t>Varies</t>
  </si>
  <si>
    <t>Pre-1950</t>
  </si>
  <si>
    <t>1950-1980</t>
  </si>
  <si>
    <t>1980-2000</t>
  </si>
  <si>
    <t>Post-2000</t>
  </si>
  <si>
    <t>Exterior Wall R-Value</t>
  </si>
  <si>
    <t>Roof R-Value</t>
  </si>
  <si>
    <t>Floor: Slab-on-grade R-Value / F-Factor</t>
  </si>
  <si>
    <t>Glazing Assembly R-Value</t>
  </si>
  <si>
    <t>Underground Walls R-Value</t>
  </si>
  <si>
    <t>Gas Equipment Power Density</t>
  </si>
  <si>
    <t>Refrigeration</t>
  </si>
  <si>
    <t>Space, Case</t>
  </si>
  <si>
    <t>Condenser</t>
  </si>
  <si>
    <t>Cases</t>
  </si>
  <si>
    <t>Cooling Capacity</t>
  </si>
  <si>
    <t>Condenser Name</t>
  </si>
  <si>
    <t>Basement</t>
  </si>
  <si>
    <t>RECS 1945-1964 (sample size: 28)</t>
  </si>
  <si>
    <t>RECS 1965-1989 (sample size: 28)</t>
  </si>
  <si>
    <t>RECS -1990- (sample size: 24)</t>
  </si>
  <si>
    <t>RECS -1945 (sample size: 39)</t>
  </si>
  <si>
    <t>Number of light bulbs installed inside the home
    12% 80 or more light bulbs
    17% 60 to 79 light bulbs
    21% 40 to 59 light bulbs
    38% 20 to 39 light bulbs
    12% Fewer than 20 light bulbs
Portion of inside light bulbs that are CFL
    4% About half
    21% None
    62% Some
    12% Most
Number of light bulbs installed outside the home
    8% 10 or more bulbs
    62% 1 to 4 bulbs
    29% 5 to 9 bulbs
Portion of inside light bulbs that are incandescent
    8% All
    29% About half
    8% None
    29% Most
    25% Some
Portion of inside light bulbs that are LED
    17% About half
    17% Most
    21% Some
    46% None</t>
  </si>
  <si>
    <t>Inside light bulbs controlled by timers or dimmer switches
    54% Yes
Number of inside light bulbs turned on at least 4 hours a day
    avg: 9.7
Outside light bulbs controlled by motion detectors or light sensors
    50% Yes</t>
  </si>
  <si>
    <t>Number of windows
    12% 16 to 19
    33% 6 to 9
    12% 30 or more
    4% 10 to 15
    8% 3 to 5
    29% 20 to 29</t>
  </si>
  <si>
    <t>Frequency of draft
    38% Some of the time
    54% Never
    8% Most of the time</t>
  </si>
  <si>
    <t>Major outside wall material
    4% Shingle (composition)
    50% Siding
    4% Concrete or concrete block
    8% Brick
    33% Wood</t>
  </si>
  <si>
    <t>Major roofing material
    96% Shingles (composition or asphalt)
    4% Wood shingles/shakes</t>
  </si>
  <si>
    <t>Type of glass in most windows
    88% Double-pane glass
    12% Single-pane glass
Window frame material
    46% Vinyl
    38% Wood
    17% Metal (aluminum)</t>
  </si>
  <si>
    <t>Occupancy
   ATHOME Number of weekdays someone is at home most or all day
    avg: 3.9
   NHSLDMEM Number of household members
    avg: 2.8</t>
  </si>
  <si>
    <t>Fuel used by main water heater
    21% Electricity
    21% Fuel oil/kerosene
    54% Natural gas from underground pipes
    4% Propane (bottled gas)
Main water heater age
    12% 15 to 19 years old
    12% 10 to 14 years old
    29% 5 to 9 years old
    17% Less than 2 years old
    29% 2 to 4 years old
Main water heater size 
    17% Large storage tank  (50 gallons or more) 
    4% Small storage tank (30 gallons or less) 
    50% Medium storage tank  (31 to 49 gallons) 
    29% Tankless or on-demand
More than one water heater
    4% Yes
Fuel used by secondary water heater
    4% Natural gas from underground pipes</t>
  </si>
  <si>
    <t>Geometry
   TOTROOMS Total number of rooms in the housing unit, excluding bathrooms
    avg: 7.3
   BASEFIN Finished basement
    38% Yes
   STORIES Number of stories in a single-family home
    21% One story
    79% Two stories
   ATTIC Attic above the housing unit
    58% Yes
   BEDROOMS Number of bedrooms
    avg: 3.2
   TOTSQFT_EN Total square footage (used for publication)
    avg: 3160.5
   ATTICFIN Finished attic
Total heated square footage
    avg: 2783.8
Total cooled square footage
    avg: 2174.3
Level of insulation
    4% Poorly insulated
    50% Well insulated
    46% Adequately insulated</t>
  </si>
  <si>
    <t>Main heating equipment household behavior
    17% Program the thermostat to automatically adjust the temperature during the day and night at certain times
    38% Set one temperature and leave it there most of the time
    4% Turn equipment on or off as needed
    42% Manually adjust the temperature at night or when no one is at home
Central air conditioner household behavior
    8% Program the thermostat to automatically adjust the temperature during the day and night at certain times
    21% Set one temperature and leave it there most of the time
    21% Turn equipment on or off as needed
    25% Manually adjust the temperature at night or when no one is at home
Any thermostats
    96% Yes
Programmable main thermostat
    50% Yes
Thermostat for central air conditioner
    75% Yes
Programmable thermostat for central air conditioner
    58% Yes
Smart thermostat
    4% Don’t know
    8% Yes
 Winter temperature at night
    avg: 65.5
Winter temperature when no on is home during the day
    avg: 64.4
Winter temperature when someone is home during the day
    avg: 68.7
Summer temperature when no on is home during the day
    avg: 75.1
Summer temperature at night
    avg: 70.8
Summer temperature when someone is home during the day
    avg: 72.1</t>
  </si>
  <si>
    <t>Main space heating fuel
    29% Fuel oil/kerosene
    8% Electricity
    4% Propane (bottled gas)
    54% Natural gas from underground pipes
    4% Wood
Age of main space heating equipment
    29% 15 to 19 years old
    4% 20 years old
    29% 10 to 14 years old
    25% 5 to 9 years old
    4% Less than 2 years old
    8% 2 to 4 years old
Secondary space heating equipment used
    71% Yes
Secondary space heating fuel
    25% Electricity
    17% Wood
    4% Propane (bottled gas)
    25% Natural gas from underground pipes</t>
  </si>
  <si>
    <t>Space heating equipment used
    100% Yes
Main space heating equipment type
    71% Central furnace 
    4% Wood-burning stove
    4% Heat pump
    21% Steam or hot water system with radiators or pipes
Secondary space heating equipment type
    21% Natural gas fireplace
    17% Some other equipment
    17% Portable electric heater
    17% Wood-burning stove
Air conditioning equipment used
    92% Yes
cooling fuel
   ELCOOL Electricity used for air conditioning
    92% Yes
Type of air conditioning equipment used
    8% Both a central system and individual units
    67% Central air conditioning system
    17% Individual window/wall or portable units 
Central air conditioner is a heat pump
    4% Yes
Most-used individual air conditioning unit household behavior
    4% Manually adjust the temperature at night or when no one is at home
    12% Turn equipment on or off as needed
    8% Set one temperature and leave it there most of the time
Age of central air conditioner
    21% 15 to 19 years old
    33% 10 to 14 years old
    12% 5 to 9 years old
    4% Less than 2 years old
    4% 2 to 4 years old
Age of most-used individual air conditioning unit
    4% 20 years or older
    4% 10 to 14 years old
    4% 5 to 9 years old
    8% Less than 2 years old
    4% 2 to 4 years old</t>
  </si>
  <si>
    <t>Inside light bulbs controlled by timers or dimmer switches
    57% Yes
Number of inside light bulbs turned on at least 4 hours a day
    avg: 9.4
Outside light bulbs controlled by motion detectors or light sensors
    39% Yes</t>
  </si>
  <si>
    <t>Number of light bulbs installed inside the home
    32% 40 to 59 light bulbs
    4% 80 or more light bulbs
    61% 20 to 39 light bulbs
    4% Fewer than 20 light bulbs
Portion of inside light bulbs that are CFL
    46% Some
    7% About half
    32% None
    7% All
    7% Most
Number of light bulbs installed outside the home
    4% None
    75% 1 to 4 bulbs
    21% 5 to 9 bulbs
Portion of inside light bulbs that are incandescent
    14% All
    36% Some
    21% About half
    14% Most
    14% None
Portion of inside light bulbs that are LED
    4% About half
    11% Most
    25% Some
    61% None</t>
  </si>
  <si>
    <t>Number of windows
    25% 16 to 19
    7% 6 to 9
    7% 30 or more
    43% 10 to 15
    7% 3 to 5
    11% 20 to 29</t>
  </si>
  <si>
    <t>Frequency of draft
    43% Some of the time
    4% Most of the time
    46% Never
    7% All the time</t>
  </si>
  <si>
    <t>Major outside wall material
    39% Siding
    11% Shingle (composition)
    39% Wood
    11% Brick</t>
  </si>
  <si>
    <t>Major roofing material
    89% Shingles (composition or asphalt)
    4% Metal
    4% Wood shingles/shakes
    4% Slate or synthetic shake</t>
  </si>
  <si>
    <t xml:space="preserve">Type of glass in most windows
    4% Triple-pane glass
    75% Double-pane glass
    21% Single-pane glass
Window frame material
    36% Vinyl
    4% Fiberglass
    61% Wood
</t>
  </si>
  <si>
    <t>Occupancy
   ATHOME Number of weekdays someone is at home most or all day
    avg: 3.8
   NHSLDMEM Number of household members
    avg: 2.2</t>
  </si>
  <si>
    <t>Number of individual air conditioning units used
    avg: 1.5
Humidifier used
    46% Yes
Number of months humidifier used in last year
    avg: 4.3
Dehumidifier used
    46% Yes
Number of months dehumidifier used in last year
    avg: 5.0
Number of floor, window, or table fans used
    avg: 1.4
Number of ceiling fans used
    avg: 3.5
Number of whole house fans used
    avg: 0
Number of attic fans used
    avg: 1.5</t>
  </si>
  <si>
    <t xml:space="preserve"> Geometry
   BASEFIN Finished basement
    43% Yes
   STORIES Number of stories in a single-family home
    25% One story
    4% Split-level
    4% Three stories
    68% Two stories
   ATTIC Attic above the housing unit
    57% Yes
   TOTROOMS Total number of rooms in the housing unit, excluding bathrooms
    avg: 6.5
   TOTSQFT_EN Total square footage (used for publication)
    avg: 2706.2
   BEDROOMS Number of bedrooms
    avg: 2.9
   ATTICFIN Finished attic
    4% Yes
Total heated square footage
    avg: 2436.5
Total cooled square footage
    avg: 1435.2
Level of insulation
    21% Poorly insulated
    46% Adequately insulated
    32% Well insulated</t>
  </si>
  <si>
    <t xml:space="preserve">Fuel used by main water heater
    39% Fuel oil/kerosene
    39% Electricity
    4% Propane (bottled gas)
    18% Natural gas from underground pipes
Main water heater age
    14% 15 to 19 years old
    32% 5 to 9 years old
    21% 10 to 14 years old
    14% 20 years or older
    14% Less than 2 years old
    4% 2 to 4 years old
Main water heater size 
    18% Large storage tank  (50 gallons or more) 
    7% Small storage tank (30 gallons or less) 
    7% Tankless or on-demand
    68% Medium storage tank  (31 to 49 gallons) </t>
  </si>
  <si>
    <t>Main space heating fuel
    14% Electricity
    50% Fuel oil/kerosene
    4% Wood
    7% Propane (bottled gas)
    21% Natural gas from underground pipes
Age of main space heating equipment
    4% 15 to 19 years old
    29% 5 to 9 years old
    18% 10 to 14 years old
    25% 20 years old
    14% 2 to 4 years old
    7% Less than 2 years old
Secondary space heating equipment used
    57% Yes
Secondary space heating fuel
    36% Electricity
    4% Propane (bottled gas)
    7% Natural gas from underground pipes
    11% Wood</t>
  </si>
  <si>
    <t>Number of individual air conditioning units used
    avg: 2.4
Humidifier used
    36% Yes
Number of months humidifier used in last year
    avg: 4.3
Dehumidifier used
    46% Yes
Number of months dehumidifier used in last year
    avg: 5.7
Number of floor, window, or table fans used
    avg: 1.8 
Number of ceiling fans used
    avg: 2.6
Number of whole house fans used
    avg: 1.0
Number of attic fans used
    avg: 2.7</t>
  </si>
  <si>
    <t>Main heating equipment household behavior
    18% Program the thermostat to automatically adjust the temperature during the day and night at certain times
    32% Manually adjust the temperature at night or when no one is at home
    4% Turn equipment on or off as needed
    43% Set one temperature and leave it there most of the time
Central air conditioner household behavior
    11% Program the thermostat to automatically adjust the temperature during the day and night at certain times
    14% Manually adjust the temperature at night or when no one is at home
    11% Turn equipment on or off as needed
    14% Set one temperature and leave it there most of the time
Most-used individual air conditioning unit household behavior
    7% Program the thermostat to automatically adjust the temperature during the day and night at certain times
    7% Set one temperature and leave it there most of the time
    14% Turn equipment on or off as needed
    11% Manually adjust the temperature at night or when no one is at home
Programmable main thermostat
    54% Yes
Thermostat for central air conditioner
    46% Yes
Programmable thermostat for central air conditioner
    29% Yes
Any thermostats
    86% Yes
Smart thermostat
    7% Don’t know
Winter temperature at night
    avg: 64.5
Winter temperature when someone is home during the day
    avg: 67.2
Winter temperature when no on is home during the day
    avg: 63.5
Summer temperature when no on is home during the day
    avg: 74.5
Summer temperature at night
    avg: 70.6
Summer temperature when someone is home during the day
    avg: 71.7</t>
  </si>
  <si>
    <t xml:space="preserve">cooking fuel
   ELFOOD Electricity used for cooking
    68% Yes
   LPCOOK Propane used for cooking
    14% Yes
   UGCOOK Natural gas used for cooking
    21% Yes
Process loads
   OVENUSE Frequency of use of oven part of stove per week
    avg: 3.9
   COOKTUSE Frequency of use of cooktop part of stove per week
    avg: 10.3
</t>
  </si>
  <si>
    <t xml:space="preserve">cooking fuel
   ELFOOD Electricity used for cooking
    50% Yes
   LPCOOK Propane used for cooking
    17% Yes
   UGCOOK Natural gas used for cooking
    54% Yes
Process loads
   DUALOVENFUEL Fuel used by oven part of stove
    4% Electricity
   OVENUSE Frequency of use of oven part of stove per week
    avg: 2.7
   COOKTUSE Frequency of use of cooktop part of stove per week
    avg: 8.2
   DUALCOOKTFUEL Fuel used by cooktop part of stove
    4% Natural gas from underground pipes </t>
  </si>
  <si>
    <t>Space heating equipment used
    96% Yes
No space heating equipment, or unused space heating equipment
    4% Have equipment, but don't use it
Main space heating equipment type
    4% Built-in electric units installed in walls, ceilings, baseboards, or floors
    4% Heat pump
    4% Fireplace
    46% Central furnace 
    4% Portable electric heaters
    29% Steam or hot water system with radiators or pipes
    7% Built-in room heater burning gas, oil, or kerosene
Secondary space heating equipment type
    14% Some other equipment
    7% Natural gas fireplace
    25% Portable electric heater
    4% Wood-burning fireplace
    7% Wood-burning stove
Air conditioning equipment used
    86% Yes
cooling fuel
   ELCOOL Electricity used for air conditioning
    86% Yes
Type of air conditioning equipment used
    4% Both a central system and individual units
    36% Individual window/wall or portable units 
    46% Central air conditioning system
Central air conditioner is a heat pump
    11% Yes
Age of central air conditioner
    7% 15 to 19 years old
    7% 20 years or older
    7% 10 to 14 years old
    18% 5 to 9 years old
    4% Less than 2 years old
    7% 2 to 4 years old
Age of most-used individual air conditioning unit
    11% 5 to 9 years old
    4% Less than 2 years old
    18% 2 to 4 years old
    7% 10 to 14 years old</t>
  </si>
  <si>
    <t>Number of light bulbs installed inside the home
    13% 40 to 59 light bulbs
    51% 20 to 39 light bulbs
    3% 60 to 79 light bulbs
    33% Fewer than 20 light bulbs
Portion of inside light bulbs that are CFL
    33% Some
    21% About half
    8% None
    13% All
    26% Most
Number of light bulbs installed outside the home
    5% 10 or more bulbs
    3% None
    64% 1 to 4 bulbs
    28% 5 to 9 bulbs
Portion of inside light bulbs that are incandescent
    8% All
    18% About half
    28% None
    15% Most
    31% Some
Portion of inside light bulbs that are LED
    8% About half
    3% Most
    38% Some
    51% None</t>
  </si>
  <si>
    <t>Inside light bulbs controlled by timers or dimmer switches
    31% Yes
Number of inside light bulbs turned on at least 4 hours a day
    avg: 5.8
Outside light bulbs controlled by motion detectors or light sensors
    59% Yes</t>
  </si>
  <si>
    <t>Number of windows
    13% 16 to 19
    5% 6 to 9
    5% 30 or more
    26% 10 to 15
    3% 3 to 5
    49% 20 to 29</t>
  </si>
  <si>
    <t>Frequency of draft
    54% Some of the time
    5% All the time
    31% Never
    10% Most of the time</t>
  </si>
  <si>
    <t>Major outside wall material
    21% Shingle (composition)
    3% Stucco
    5% Other
    36% Siding
    33% Wood
    3% Brick</t>
  </si>
  <si>
    <t>Major roofing material
    85% Shingles (composition or asphalt)
    8% Metal
    3% Wood shingles/shakes
    5% Slate or synthetic shake</t>
  </si>
  <si>
    <t>Type of glass in most windows
    31% Single-pane glass
    69% Double-pane glass
Window frame material
    46% Vinyl
    3% Fiberglass
    33% Wood
    18% Metal (aluminum)</t>
  </si>
  <si>
    <t>Occupancy
   ATHOME Number of weekdays someone is at home most or all day
    avg: 3.9
   NHSLDMEM Number of household members
    avg: 2.6</t>
  </si>
  <si>
    <t>Geometry
   STORIES Number of stories in a single-family home
    79% Two stories
    5% Three stories
    15% One story
   TOTSQFT_EN Total square footage (used for publication)
    avg: 2684.2
   BASEFIN Finished basement
    38% Yes
   ATTIC Attic above the housing unit
    62% Yes
   TOTROOMS Total number of rooms in the housing unit, excluding bathrooms
    avg: 7.5
   BEDROOMS Number of bedrooms
    avg: 3.2
   ATTICFIN Finished attic
    15% Yes
Total heated square footage
    avg: 1958.5
Total cooled square footage
    avg: 965.9
Level of insulation
    21% Poorly insulated
    54% Adequately insulated
    26% Well insulated</t>
  </si>
  <si>
    <t>Fuel used by main water heater
    21% Fuel oil/kerosene
    23% Electricity
    51% Natural gas from underground pipes
    5% Propane (bottled gas)
Main water heater age
    13% 15 to 19 years old
    3% 20 years or older
    21% 10 to 14 years old
    26% 5 to 9 years old
    26% Less than 2 years old
    13% 2 to 4 years old
Main water heater size 
    28% Large storage tank  (50 gallons or more) 
    46% Medium storage tank  (31 to 49 gallons) 
    8% Tankless or on-demand
    18% Small storage tank (30 gallons or less) 
More than one water heater
    3% Yes
Fuel used by secondary water heater
    3% Electricity</t>
  </si>
  <si>
    <t>Main space heating fuel
    44% Fuel oil/kerosene
    3% Electricity
    51% Natural gas from underground pipes
    3% Wood 
Age of main space heating equipment
    10% 15 to 19 years old
    10% 5 to 9 years old
    33% 10 to 14 years old
    31% 20 years old
    13% 2 to 4 years old
    3% Less than 2 years old
Secondary space heating equipment used
    62% Yes
Secondary space heating fuel
    3% Fuel oil/kerosene
    36% Electricity
    3% Natural gas from underground pipes
    5% Propane (bottled gas)
    15% Wood</t>
  </si>
  <si>
    <t>Main heating equipment household behavior
    41% Program the thermostat to automatically adjust the temperature during the day and night at certain times
    21% Set one temperature and leave it there most of the time
    3% Turn equipment on or off as needed
    36% Manually adjust the temperature at night or when no one is at home
Central air conditioner household behavior
    15% Program the thermostat to automatically adjust the temperature during the day and night at certain times
    3% Manually adjust the temperature at night or when no one is at home
    3% Turn equipment on or off as needed
    5% Set one temperature and leave it there most of the time
Most-used individual air conditioning unit household behavior
    13% Manually adjust the temperature at night or when no one is at home
    51% Turn equipment on or off as needed
    10% Set one temperature and leave it there most of the time
Any thermostats
    97% Yes
Thermostat for central air conditioner
    23% Yes
Programmable main thermostat
    64% Yes
Programmable thermostat for central air conditioner
    21% Yes
Smart thermostat
    3% Don’t know
    3% Yes
Winter temperature at night
    avg: 64.1
Winter temperature when no on is home during the day
    avg: 63.7
Winter temperature when someone is home during the day
    avg: 67.4
Summer temperature when no on is home during the day
    avg: 73.8
Summer temperature at night
    avg: 69.9
Summer temperature when someone is home during the day
    avg: 70.6</t>
  </si>
  <si>
    <t>Number of individual air conditioning units used
    avg: 2.0
Humidifier used
    21% Yes
Number of months humidifier used in last year
    avg: 4.0
Dehumidifier used
    36% Yes
Number of months dehumidifier used in last year
    avg: 4.4
Number of floor, window, or table fans used
    avg: 2.6
Number of ceiling fans used
    avg: 2.2
Number of whole house fans used
    avg: 1.0
Number of attic fans used
    avg: 1.0</t>
  </si>
  <si>
    <t xml:space="preserve">cooking fuel
   ELFOOD Electricity used for cooking
    49% Yes
   LPCOOK Propane used for cooking
    13% Yes
   UGCOOK Natural gas used for cooking
    51% Yes
Process loads
   DUALOVENFUEL Fuel used by oven part of stove
    8% Electricity
   OVENUSE Frequency of use of oven part of stove per week
    avg: 3.5
   COOKTUSE Frequency of use of cooktop part of stove per week
    avg: 9.1
   DUALCOOKTFUEL Fuel used by cooktop part of stove
    8% Natural gas from underground pipes </t>
  </si>
  <si>
    <t>Space heating equipment used
    100% Yes
Main space heating equipment type
    3% Wood-burning stove
    3% Heat pump
    59% Central furnace 
    33% Steam or hot water system with radiators or pipes
    3% Built-in room heater burning gas, oil, or kerosene
Secondary space heating equipment type
    15% Some other equipment
    5% Wood-burning stove
    31% Portable electric heater
    10% Wood-burning fireplace
Air conditioning equipment used
    92% Yes
cooling fuel
   ELCOOL Electricity used for air conditioning
    92% Yes
Type of air conditioning equipment used
    8% Both a central system and individual units
    67% Individual window/wall or portable units 
    18% Central air conditioning system
Central air conditioner is a heat pump
    5% Yes
Age of central air conditioner
    13% 5 to 9 years old
    5% 20 years or older
    3% 15 to 19 years old
    5% 10 to 14 years old
Age of most-used individual air conditioning unit
    3% 15 to 19 years old
    8% 10 to 14 years old
    41% 5 to 9 years old
    10% Less than 2 years old
    13% 2 to 4 years old</t>
  </si>
  <si>
    <t>Number of light bulbs installed inside the home
    4% 40 to 59 light bulbs
    57% Fewer than 20 light bulbs
    4% 60 to 79 light bulbs
    36% 20 to 39 light bulbs
5% Yes
   LGTINCFL Portion of inside light bulbs that are CFL
    21% About half
    21% Most
    7% None
    11% All
    39% Some
Number of light bulbs installed outside the home
    4% 10 or more bulbs
    7% None
    75% 1 to 4 bulbs
    14% 5 to 9 bulbs
Portion of inside light bulbs that are incandescent
    4% All
    18% About half
    14% Most
    39% Some
    25% None
Portion of inside light bulbs that are LED
    4% Most
    25% Some
    71% None</t>
  </si>
  <si>
    <t>Inside light bulbs controlled by timers or dimmer switches
    25% Yes
Number of inside light bulbs turned on at least 4 hours a day
    avg: 5.7
Outside light bulbs controlled by motion detectors or light sensors
    64% Yes</t>
  </si>
  <si>
    <t>Type of glass in most windows
    64% Double-pane glass
    36% Single-pane glass
Window frame material
    36% Vinyl
    43% Wood
    4% Composite
    18% Metal (aluminum)</t>
  </si>
  <si>
    <t>Number of windows
    11% 16 to 19
    29% 6 to 9
    4% 30 or more
    43% 10 to 15
    14% 20 to 29</t>
  </si>
  <si>
    <t>Frequency of draft
    50% Some of the time
    50% Never</t>
  </si>
  <si>
    <t>Major outside wall material
    18% Shingle (composition)
    4% Other
    39% Siding
    21% Wood
    18% Brick</t>
  </si>
  <si>
    <t>Major roofing material
    11% Metal
    7% Other
    71% Shingles (composition or asphalt)
    4% Ceramic or clay tiles
    4% Concrete tiles
    4% Slate or synthetic shake</t>
  </si>
  <si>
    <t>Occupancy
   ATHOME Number of weekdays someone is at home most or all day
    avg: 4.4
   NHSLDMEM Number of household members
    avg: 2.4</t>
  </si>
  <si>
    <t>Geometry
   BASEFIN Finished basement
    64% Yes
   STORIES Number of stories in a single-family home
    57% One story
    4% Three stories
    39% Two stories
   ATTIC Attic above the housing unit
    46% Yes
   TOTROOMS Total number of rooms in the housing unit, excluding bathrooms
    avg: 6.1
   TOTSQFT_EN Total square footage (used for publication)
    avg: 2369.7
   BEDROOMS Number of bedrooms
    avg: 3.0
   ATTICFIN Finished attic
    4% Yes
Total heated square footage
    avg: 1846.9
Total cooled square footage
    avg: 761.0
Level of insulation
    7% Poorly insulated
    57% Adequately insulated
    36% Well insulated</t>
  </si>
  <si>
    <t>Fuel used by main water heater
    54% Electricity
    7% Fuel oil/kerosene
    36% Natural gas from underground pipes
    4% Propane (bottled gas)
Main water heater age
    4% 15 to 19 years old
    7% 20 years or older
    25% 10 to 14 years old
    29% 5 to 9 years old
    25% 2 to 4 years old
    11% Less than 2 years old
Main water heater size 
    25% Large storage tank  (50 gallons or more) 
    71% Medium storage tank  (31 to 49 gallons) 
    4% Tankless or on-demand</t>
  </si>
  <si>
    <t>Main space heating fuel
    21% Electricity
    43% Fuel oil/kerosene
    7% Propane (bottled gas)
    4% Wood
    25% Natural gas from underground pipes
Age of main space heating equipment
    11% 15 to 19 years old
    29% 5 to 9 years old
    25% 10 to 14 years old
    21% 20 years old
    7% 2 to 4 years old
    7% Less than 2 years old
Secondary space heating equipment used
    36% Yes
Secondary space heating fuel
    18% Electricity
    7% Natural gas from underground pipes
    4% Propane (bottled gas)
    7% Wood</t>
  </si>
  <si>
    <t>Number of individual air conditioning units used
    avg: 1.9
Humidifier used
    21% Yes
Number of months humidifier used in last year
    avg: 4.3
Dehumidifier used
    29% Yes
Number of months dehumidifier used in last year
    avg: 5.5
Number of floor, window, or table fans used
    avg: 1.9
Number of ceiling fans used
    avg: 2.1
Number of whole house fans used
    avg: 0
Number of attic fans used
    avg: 0</t>
  </si>
  <si>
    <t>Main heating equipment household behavior
    11% Program the thermostat to automatically adjust the temperature during the day and night at certain times
    43% Manually adjust the temperature at night or when no one is at home
    11% Turn equipment on or off as needed
    36% Set one temperature and leave it there most of the time
Central air conditioner household behavior
    11% Turn equipment on or off as needed
    7% Set one temperature and leave it there most of the time
Most-used individual air conditioning unit household behavior
    14% Program the thermostat to automatically adjust the temperature during the day and night at certain times
    4% Our household does not have control over the equipment
    7% Manually adjust the temperature at night or when no one is at home
    21% Set one temperature and leave it there most of the time
    18% Turn equipment on or off as needed
Any thermostats
    100% Yes
Programmable main thermostat
    50% Yes
Programmable thermostat for central air conditioner
    7% Yes
Thermostat for central air conditioner
    18% Yes
Smart thermostat
    7% Don’t know
Winter temperature at night
    avg: 66.4
Winter temperature when someone is home during the day
    avg: 67.5
Winter temperature when no on is home during the day
    avg: 64.7
Summer temperature when no on is home during the day
    avg: 69.5
Summer temperature at night
    avg: 68.2
Summer temperature when someone is home during the day
    avg: 69.0</t>
  </si>
  <si>
    <t>cooking fuel
   ELFOOD Electricity used for cooking
    61% Yes
   LPCOOK Propane used for cooking
   UGCOOK Natural gas used for cooking
    36% Yes
Process loads
   OVENUSE Frequency of use of oven part of stove per week
    avg: 3.4
   COOKTUSE Frequency of use of cooktop part of stove per week
    avg: 7.0</t>
  </si>
  <si>
    <t>Space heating equipment used
    100% Yes
Main space heating equipment type
    4% Wood-burning stove
    61% Central furnace 
    11% Built-in room heater burning gas, oil, or kerosene
    11% Built-in electric units installed in walls, ceilings, baseboards, or floors
    11% Steam or hot water system with radiators or pipes
    4% Heat pump
Secondary space heating equipment type
    7% Natural gas fireplace
    14% Some other equipment
    7% Wood-burning stove
    7% Portable electric heater
Air conditioning equipment used
    82% Yes
cooling fuel
   ELCOOL Electricity used for air conditioning
    82% Yes
Type of air conditioning equipment used
    64% Individual window/wall or portable units 
    18% Central air conditioning system
Central air conditioner is a heat pump
    4% Yes
Age of central air conditioner
    7% 5 to 9 years old
    4% 15 to 19 years old
    7% 10 to 14 years old
Age of most-used individual air conditioning unit
    4% 15 to 19 years old
    7% 10 to 14 years old
    18% 5 to 9 years old
    21% 2 to 4 years old
    14% Less than 2 years old</t>
  </si>
  <si>
    <t xml:space="preserve">Floor area (sf)
   0-1500: 31%
   1500-2500: 42%
   2500-3500: 14%
   3500-: 12%
Foundation Type
   Unheated basement: 58%
   Heated basement: 34%
   Crawl: 4%
   Slab: 4%
</t>
  </si>
  <si>
    <t xml:space="preserve">Floor area (sf)
   0-1500: 31%
   1500-2500: 44%
   2500-3500: 18%
   3500-: 7%
Foundation Type
   Unheated basement: 58%
   Heated basement: 34%
   Crawl: 4%
   Slab: 4%
</t>
  </si>
  <si>
    <t xml:space="preserve">Floor area (sf)
   0-1500: 20%
   1500-2500: 45%
   2500-3500: 20%
   3500-: 11%
Foundation Type
   Unheated basement: 58%
   Heated basement: 34%
   Crawl: 4%
   Slab: 4%
</t>
  </si>
  <si>
    <t xml:space="preserve">Floor area (sf)
   0-1500: 15%
   1500-2500: 46%
   2500-3500: 26%
   3500-: 13%
Foundation Type
   Unheated basement: 58%
   Heated basement: 34%
   Crawl: 4%
   Slab: 4%
</t>
  </si>
  <si>
    <t>Heating setpoint:
   68F: 100%
Cooling setpoint
   73F: 100%</t>
  </si>
  <si>
    <t>Infiltration
   8 ACH: 25% 
   10 ACH: 25%
   15 ACH: 50%</t>
  </si>
  <si>
    <t>Infiltration
   6 ACH: 6%
   7 ACH: 6%
   8 ACH: 13% 
   10 ACH: 38%
   15 ACH: 38%</t>
  </si>
  <si>
    <t>Infiltration
   6 ACH: 6%
   7 ACH: 13%
   8 ACH: 19% 
   10 ACH: 38%
   15 ACH: 13%</t>
  </si>
  <si>
    <t>Infiltration
   3 ACH: 6%
   4 ACH: 19%
   5 ACH: 13%
   6 ACH: 25% 
   7 ACH: 25%
   8 ACH: 13%</t>
  </si>
  <si>
    <t>Insulation - Interzonal floor
   Uninsulated: 100%</t>
  </si>
  <si>
    <t>Insulation - Interzonal floor
   Uninsulated: 71%
   R-13: 13% 
   R-19: 17%</t>
  </si>
  <si>
    <t>Insulation - Interzonal floor
   Uninsulated: 39%
   R-13: 3% 
   R-19: 9%
   R-30: 50%</t>
  </si>
  <si>
    <t>Insulation - Heated basement
   Uninsulated: 100%
Insulation - Unheated basement
   Uninsulated: 100%</t>
  </si>
  <si>
    <t>Insulation - Heated basement
   Uninsulated: 66%
   R-5: 17%
   R-10: 18%
Insulation - Unheated basement
   Uninsulated: 63%
   R-13: 17%
   R-19: 21%</t>
  </si>
  <si>
    <t>Insulation - Heated basement
   Uninsulated: 8%
   R-5: 25%
   R-10: 50%
   R-15: 17%
Insulation - Unheated basement
   Uninsulated: 3%
   R-13: 26%
   R-19: 72%</t>
  </si>
  <si>
    <t>ResStock -1945
(Percentages represent percentage of responses in that category)</t>
  </si>
  <si>
    <t>ResStock 1945-1964
(Percentages represent percentage of responses in that category)</t>
  </si>
  <si>
    <t>ResStock 1965-1989
(Percentages represent percentage of responses in that category)</t>
  </si>
  <si>
    <t>ResStock 1990-
(Percentages represent percentage of responses in that category)</t>
  </si>
  <si>
    <t>Insulation - Ceiling vented attic
   Uninsulated: 4%
   R-7: 14%
   R-13: 16%
   R-19: 28%
   R-30: 13%
   R-38: 22%
   R-49: 4%</t>
  </si>
  <si>
    <t>Insulation - Ceiling vented attic
   Uninsulated: 2%
   R-7: 6%
   R-13: 15%
   R-19: 30%
   R-30: 12%
   R-38: 27%
   R-49: 8%</t>
  </si>
  <si>
    <t>Insulation - Ceiling vented attic
   Uninsulated: 1%
   R-7: 4%
   R-13: 10%
   R-19: 25%
   R-30: 30%
   R-38: 27%
   R-49: 5%</t>
  </si>
  <si>
    <t>Insulation - Ceiling vented attic
   R-19: 4%
   R-30: 56%
   R-38: 36%
   R-49: 7%</t>
  </si>
  <si>
    <t>Windows
   Clear, single, metal: 0%
   Clear, single, non-metal: 33%
   Clear, double, metal, air: 0%
   Clear, double, non-metal, air: 35%
   Low-E, double, non-metal, air, L-gain: 32%
   Low-E, triple, non-metal, air, L-gain: 0%</t>
  </si>
  <si>
    <t>Windows
   Clear, single, metal: 26%
   Clear, single, non-metal: 0%
   Clear, double, metal, air: 10%
   Clear, double, non-metal, air: 33%
   Low-E, double, non-metal, air, L-gain: 31%
   Low-E, triple, non-metal, air, L-gain: 0%</t>
  </si>
  <si>
    <t>Windows
   Clear, single, metal: 22%
   Clear, single, non-metal: 0%
   Clear, double, metal, air: 20%
   Clear, double, non-metal, air: 27%
   Low-E, double, non-metal, air, L-gain: 28%
   Low-E, triple, non-metal, air, L-gain: 4%</t>
  </si>
  <si>
    <t>Windows
   Clear, single, metal: 9%
   Clear, single, non-metal: 0%
   Clear, double, metal, air: 0%
   Clear, double, non-metal, air: 47%
   Low-E, double, non-metal, air, L-gain: 45%
   Low-E, triple, non-metal, air, L-gain: 0%</t>
  </si>
  <si>
    <t>Combined systems
   Air source heatpump: 0%</t>
  </si>
  <si>
    <t>Heating fuel
   Electricity: 1%
   Fuel oil: 65%
   Natural gas: 24% 
   Propane: 2%
   Other fuel: 8%
Fuel oil - Heating system
   Oil boiler, 90% AFU: 17%
   Oil boiler, 80% AFU: 38%
   Oil boler, 76% AFUE: 0%
   Oil furnace, 95% AFUE: 0%
   Oil furnace, 90% AFUE: 4%
   Oil furnace, 80% AFUE: 40%
   Oil furnace, 76% AFUE: 0%
   FIXME oil wall/floor furnace, 68% AFUE: 1%
   FIXME oil wall/floor furnace, 60% AFUE: 0%
Natural gas - Heating system
   Gas boiler, 80% AFU: 40%
   Gas boiler, 76% AFU: 3%
   Gas boiler, 72% AFUE: 0%
   Gas furnace, 96% AFUE: 0%
   Gas furnace, 92.5% AFUE: 17%
   Gas furnace, 80% AFUE: 33%
   Gas furnace, 76% AFUE: 0%
   Gas furnace, 60% AFUE: 0%
   FIXME gas wall/floor furnace, 68% AFUE: 4%
   FIXME gas wall/floor furnace, 60% AFUE: 2%
Cooling system
   None: 32%
   AC, SEER 8: 1%
   AC, SEER 10: 5%
   AC, SEER 13: 3%
   AC SEER 15: 1%
   FIXME room AC, EER 8.5, 20% conditioned: 19%
   FIXME room AC, EER 10.7, 20% conditioned: 38%</t>
  </si>
  <si>
    <t>Heating fuel
   Electricity: 2%
   Fuel oil: 67%
   Natural gas: 23% 
   Propane: 2%
   Other fuel: 8%
Fuel oil - Heating system
   Oil boiler, 90% AFU: 18%
   Oil boiler, 80% AFU: 39%
   Oil boler, 76% AFUE: 10%
   Oil furnace, 95% AFUE: 0%
   Oil furnace, 90% AFUE: 2%
   Oil furnace, 80% AFUE: 27%
   Oil furnace, 76% AFUE: 4%
   FIXME oil wall/floor furnace, 68% AFUE: 0%
   FIXME oil wall/floor furnace, 60% AFUE: 0%
Natural gas - Heating system
   Gas boiler, 80% AFU: 22%
   Gas boiler, 76% AFU: 5%
   Gas boiler, 72% AFUE: 7%
   Gas furnace, 96% AFUE: 0%
   Gas furnace, 92.5% AFUE: 15%
   Gas furnace, 80% AFUE: 30%
   Gas furnace, 76% AFUE: 14%
   Gas furnace, 60% AFUE: 3%
   FIXME gas wall/floor furnace, 68% AFUE: 2%
   FIXME gas wall/floor furnace, 60% AFUE: 1%
Cooling system
   None: 35%
   AC, SEER 8: 2%
   AC, SEER 10: 10%
   AC, SEER 13: 6%
   AC SEER 15: 1%
   FIXME room AC, EER 8.5, 20% conditioned: 15%
   FIXME room AC, EER 10.7, 20% conditioned: 30%</t>
  </si>
  <si>
    <t>Heating fuel
   Electricity: 7%
   Fuel oil: 51%
   Natural gas: 2% 
   Propane: 4%
   Other fuel: 17%
Fuel oil - Heating system
   Oil boiler, 90% AFU: 18%
   Oil boiler, 80% AFU: 39%
   Oil boler, 76% AFUE: 8%
   Oil furnace, 95% AFUE: 0%
   Oil furnace, 90% AFUE: 2%
   Oil furnace, 80% AFUE: 23%
   Oil furnace, 76% AFUE: 7%
   FIXME oil wall/floor furnace, 68% AFUE: 2%
   FIXME oil wall/floor furnace, 60% AFUE: 1%
Natural gas - Heating system
   Gas boiler, 80% AFU: 30%
   Gas boiler, 76% AFU: 7%
   Gas boiler, 72% AFUE: 10%
   Gas furnace, 96% AFUE: 0%
   Gas furnace, 92.5% AFUE: 10%
   Gas furnace, 80% AFUE: 19%
   Gas furnace, 76% AFUE: 15%
   Gas furnace, 60% AFUE: 4%
   FIXME gas wall/floor furnace, 68% AFUE: 2%
   FIXME gas wall/floor furnace, 60% AFUE: 2%
Cooling system
   None: 28%
   AC, SEER 8: 3%
   AC, SEER 10: 11%
   AC, SEER 13: 7%
   AC SEER 15: 1%
   FIXME room AC, EER 8.5, 20% conditioned: 16%
   FIXME room AC, EER 10.7, 20% conditioned: 33%</t>
  </si>
  <si>
    <t>Heating fuel
   Electricity: 2%
   Fuel oil: 60%
   Natural gas: 16% 
   Propane: 7%
   Other fuel: 16%
Fuel oil - Heating system
   Oil boiler, 90% AFU: 20%
   Oil boiler, 80% AFU: 45%
   Oil boler, 76% AFUE: 1%
   Oil furnace, 95% AFUE: 3%
   Oil furnace, 90% AFUE: 14%
   Oil furnace, 80% AFUE: 15%
   Oil furnace, 76% AFUE: 1%
   FIXME oil wall/floor furnace, 68% AFUE: 1%
   FIXME oil wall/floor furnace, 60% AFUE: 0%
Natural gas - Heating system
   Gas boiler, 80% AFU: 27%
   Gas boiler, 76% AFU: 2%
   Gas boiler, 72% AFUE: 0%
   Gas furnace, 96% AFUE: 5%
   Gas furnace, 92.5% AFUE: 27%
   Gas furnace, 80% AFUE: 26%
   Gas furnace, 76% AFUE: 1%
   Gas furnace, 60% AFUE: 0%
   FIXME gas wall/floor furnace, 68% AFUE: 8%
   FIXME gas wall/floor furnace, 60% AFUE: 3%
Cooling system
   None: 24%
   AC, SEER 8: 1%
   AC, SEER 10: 10%
   AC, SEER 13: 6%
   AC SEER 15: 1%
   FIXME room AC, EER 8.5, 20% conditioned: 12%
   FIXME room AC, EER 10.7, 20% conditioned: 25%</t>
  </si>
  <si>
    <t>Attic</t>
  </si>
  <si>
    <t>Ref model, confirmed with CBECS data</t>
  </si>
  <si>
    <t>PNNL reference model, confirmed with CBECS data</t>
  </si>
  <si>
    <t>PNNL reference model</t>
  </si>
  <si>
    <t>PNNL reference model (single-family, oil furnace, unheated basement), chosen based on CBECS/ResStock data.</t>
  </si>
  <si>
    <t>Wood framed</t>
  </si>
  <si>
    <t>Post-2000: PNNL reference model</t>
  </si>
  <si>
    <t>Interior blinds controlled by on-/off schedule</t>
  </si>
  <si>
    <t>LIGHTINGPROFILE_EELIGHTING</t>
  </si>
  <si>
    <t>Lighting (interior)</t>
  </si>
  <si>
    <t>Lighting (exterior)</t>
  </si>
  <si>
    <t>Lighting (gargae exterior)</t>
  </si>
  <si>
    <t xml:space="preserve">EXTERIORLIGHTINGPROFILE </t>
  </si>
  <si>
    <t>To discuss</t>
  </si>
  <si>
    <t>Heating: RECS and ResStock shows that fuel oil is the most coomon heating fuel</t>
  </si>
  <si>
    <t>Simple ventilation: 0.22 ACH</t>
  </si>
  <si>
    <t>n/a</t>
  </si>
  <si>
    <t>Cooking</t>
  </si>
  <si>
    <t>Y</t>
  </si>
  <si>
    <t>N</t>
  </si>
  <si>
    <t>IECC 2009 Residential Single Family Home Construction Model</t>
  </si>
  <si>
    <t>Single Family Home</t>
  </si>
  <si>
    <t>Refrigerator</t>
  </si>
  <si>
    <t>Clothes Washer</t>
  </si>
  <si>
    <t>Clothes Dryer</t>
  </si>
  <si>
    <t>Dishwasher</t>
  </si>
  <si>
    <t>Plug Loads</t>
  </si>
  <si>
    <t>Miscellaneous Load</t>
  </si>
  <si>
    <t>CLOTHESDRYER</t>
  </si>
  <si>
    <t>CLOTHESWASHER</t>
  </si>
  <si>
    <t>DISHWASHER</t>
  </si>
  <si>
    <t>MISCPLUGLOAD</t>
  </si>
  <si>
    <t>ALWAYS_ON</t>
  </si>
  <si>
    <t>REFIGERATOR</t>
  </si>
  <si>
    <t>Cooking Range</t>
  </si>
  <si>
    <t>COOKINGRANGE</t>
  </si>
  <si>
    <t>Gas Loads</t>
  </si>
  <si>
    <t>Occupied 24/7, predominantly at night</t>
  </si>
  <si>
    <t>Packaged air conditioner, DX, constant speed, SEER 11.77, EER 11.11, IEER 11.42</t>
  </si>
  <si>
    <t>Natural gas furnace, 78% efficient</t>
  </si>
  <si>
    <t>None</t>
  </si>
  <si>
    <t>Living Area</t>
  </si>
  <si>
    <t>Interior Lighting</t>
  </si>
  <si>
    <t>Exterior Lighting</t>
  </si>
  <si>
    <t>Misc Plug Load</t>
  </si>
  <si>
    <t>Always On</t>
  </si>
  <si>
    <t>Sinks</t>
  </si>
  <si>
    <t>Showers</t>
  </si>
  <si>
    <t>Bath</t>
  </si>
  <si>
    <t>Other Loads</t>
  </si>
  <si>
    <t>PNNL ref model. Scaled based on percentage of CFL to Incandescent from RECS; assuming 18W CFL to 60W incandescent equivalent.</t>
  </si>
  <si>
    <t>OCCUPANCY_SCH</t>
  </si>
  <si>
    <t>Setpoint of 68F and 73F, controlled by occupancy with setbacks to 65F to 76F</t>
  </si>
  <si>
    <t>Cooling: Packaged central air conditioner, DX, constant speed, SEER 11.77, EER 11.11, IEER 11.42
Heating: Natural gas furnace, 78% efficiency</t>
  </si>
  <si>
    <t>Fuel oil furnace, 70% efficient</t>
  </si>
  <si>
    <t>Fuel oil furnace, 75% efficient</t>
  </si>
  <si>
    <t>Post-2000: PNNL reference model; derate for pre-2000 assumed from older age of equipment (average 5-14 years old)</t>
  </si>
  <si>
    <t>Cooling: Window air conditioner, DX, constant speed, EER 7.5
Heating: Natural gas furnace, 70% efficiency</t>
  </si>
  <si>
    <t>Cooling: Window air conditioner, DX, constant speed, EER 7.5
Heating: Natural gas furnace, 75% efficiency</t>
  </si>
  <si>
    <t>Post-2000: PNNL reference model; AC type determined from RECS and average efficiency taken from Building America's House Simulation Protocols (NREL). Furnace efficiency derated similar to multifamily homes</t>
  </si>
  <si>
    <t>IECC 2009 Residential Single Family Home Construction Model; fuel type assumed from RECS data and efficiency derated similar to multifamily homes. 70% taken from guidance by DOE on old furnace efficiencies; checked with efficiency from Building America's Home Simulation Protocols (NREL).</t>
  </si>
  <si>
    <t>Post-2000: PNNL reference model; AC type determined from RECS and average efficiency taken from Building America's House Simulation Protocols (NREL)</t>
  </si>
  <si>
    <t>Blended average from ResStock data for Boston Climate Zone</t>
  </si>
  <si>
    <t>Post-2000: PNNL reference model; All others same as multifamily residential</t>
  </si>
  <si>
    <t>Post-2000: PNNL reference model; Others scaled similar to multifamily</t>
  </si>
  <si>
    <t>Cooling: Packaged central air conditioner, DX, constant speed, SEER 10, EER 9.3
Heating: Natural gas furnace, 75% efficiency</t>
  </si>
  <si>
    <t>Packaged air conditioner, DX, constant speed, SEER 10, EER 9.3,</t>
  </si>
  <si>
    <t>Cooling: Window air conditioner, DX, constant speed, EER 7.5</t>
  </si>
  <si>
    <t>Water heater: 78% thermal efficiency, natural gas fuel</t>
  </si>
  <si>
    <t>Water heater: 80% thermal efficiency, natural gas fuel</t>
  </si>
  <si>
    <t>Cooling COP</t>
  </si>
  <si>
    <t>Heating Efficiency</t>
  </si>
  <si>
    <t>Gas</t>
  </si>
  <si>
    <t>NaturalGas</t>
  </si>
  <si>
    <t>IECC 2009 Residential Single Family Home Construction Model; additional 3 degree setback assumed from ResStock and RECS survey data.
Actually fuel oil, but no fuel oil furnace option available</t>
  </si>
  <si>
    <t>IECC 2009 Residential Single Family Home Construction Model
Actually fuel oil, but no fuel oil furnace option available</t>
  </si>
  <si>
    <t>IECC 2009 Residential Single Family Home Construction Model; additional 3 degree setback assumed from ResStock and RECS survey data.</t>
  </si>
  <si>
    <t>living_unit</t>
  </si>
  <si>
    <t>IECC 2009 Residential Single Family Home Construction Model
Updated from ResStock data and reivew comment 33</t>
  </si>
  <si>
    <t>IECC 2009 Residential Single Family Home Construction Model
(Updated per review comments 34 and 43 (ignored - groundfloor requirement))
- Pre-2000 vintages follows wall insulation difference between vintages.</t>
  </si>
  <si>
    <t>Blended average from ResStock data for Boston Climate Zone
R-values represent constrction between attic and living space. The actual roof (above attic) is assumed to be R-2.1 and will not be updated.</t>
  </si>
  <si>
    <t>Constant setpoint (no setback).</t>
  </si>
  <si>
    <t>HVAC System</t>
  </si>
  <si>
    <t>HVAC System Heating Coil Type</t>
  </si>
  <si>
    <t>HVAC Zone Equipment</t>
  </si>
  <si>
    <t>HVAC Zone Equipment Heating Coil Type</t>
  </si>
  <si>
    <t>HVAC Plant Condenser Type</t>
  </si>
  <si>
    <t>HVAC Plant Chiller Type</t>
  </si>
  <si>
    <t>HVAC Plant Boiler Fuel</t>
  </si>
  <si>
    <t>HVAC Plant Boiler Type</t>
  </si>
  <si>
    <t>Water Heater Fuel</t>
  </si>
  <si>
    <t>Water Heater Efficiency</t>
  </si>
  <si>
    <t>UnitarySingle</t>
  </si>
  <si>
    <t>Unitary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</si>
</sst>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
    <numFmt numFmtId="167" formatCode="#,##0.000"/>
  </numFmts>
  <fonts count="56">
    <font>
      <sz val="12"/>
      <color theme="1"/>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FA7D00"/>
      <name val="Calibri"/>
      <family val="2"/>
      <scheme val="minor"/>
    </font>
    <font>
      <b/>
      <sz val="10"/>
      <color theme="3"/>
      <name val="Calibri"/>
      <family val="2"/>
      <scheme val="minor"/>
    </font>
    <font>
      <sz val="10"/>
      <color rgb="FF3F3F76"/>
      <name val="Calibri"/>
      <family val="2"/>
      <scheme val="minor"/>
    </font>
    <font>
      <i/>
      <sz val="9"/>
      <color rgb="FF7F7F7F"/>
      <name val="Calibri"/>
      <family val="2"/>
      <scheme val="minor"/>
    </font>
    <font>
      <sz val="9"/>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8"/>
      <color theme="1"/>
      <name val="Times New Roman"/>
      <family val="1"/>
    </font>
    <font>
      <sz val="14"/>
      <color theme="1"/>
      <name val="Times New Roman"/>
      <family val="1"/>
    </font>
    <font>
      <sz val="10.5"/>
      <color rgb="FF333333"/>
      <name val="Times New Roman"/>
      <family val="1"/>
    </font>
    <font>
      <sz val="14"/>
      <color theme="0"/>
      <name val="Times New Roman"/>
      <family val="1"/>
    </font>
    <font>
      <sz val="22"/>
      <name val="Times New Roman"/>
      <family val="1"/>
    </font>
    <font>
      <sz val="10.5"/>
      <color theme="0"/>
      <name val="Times New Roman"/>
      <family val="1"/>
    </font>
    <font>
      <sz val="16"/>
      <color theme="1"/>
      <name val="Times New Roman"/>
      <family val="1"/>
    </font>
    <font>
      <b/>
      <sz val="22"/>
      <name val="Times New Roman"/>
      <family val="1"/>
    </font>
    <font>
      <sz val="10.5"/>
      <color indexed="81"/>
      <name val="Times New Roman"/>
      <family val="1"/>
    </font>
    <font>
      <b/>
      <sz val="10.5"/>
      <color rgb="FF333333"/>
      <name val="Times New Roman"/>
      <family val="1"/>
    </font>
    <font>
      <i/>
      <sz val="10"/>
      <color rgb="FFFF0000"/>
      <name val="Calibri"/>
      <family val="2"/>
      <scheme val="minor"/>
    </font>
    <font>
      <i/>
      <sz val="10"/>
      <color rgb="FFFF0000"/>
      <name val="Calibri"/>
      <family val="2"/>
    </font>
    <font>
      <sz val="10"/>
      <name val="Arial"/>
      <family val="2"/>
    </font>
    <font>
      <sz val="10"/>
      <color indexed="8"/>
      <name val="Calibri"/>
      <family val="2"/>
    </font>
    <font>
      <sz val="10"/>
      <name val="Calibri"/>
      <family val="2"/>
    </font>
    <font>
      <b/>
      <sz val="10"/>
      <name val="Calibri"/>
      <family val="2"/>
    </font>
    <font>
      <b/>
      <sz val="10"/>
      <color indexed="8"/>
      <name val="Calibri"/>
      <family val="2"/>
    </font>
    <font>
      <sz val="10.5"/>
      <color indexed="8"/>
      <name val="Times New Roman"/>
      <family val="1"/>
    </font>
    <font>
      <sz val="14"/>
      <name val="Times New Roman"/>
      <family val="1"/>
    </font>
    <font>
      <sz val="10"/>
      <color theme="1"/>
      <name val="Times New Roman"/>
      <family val="1"/>
    </font>
    <font>
      <sz val="10"/>
      <name val="Times New Roman"/>
      <family val="1"/>
    </font>
    <font>
      <b/>
      <sz val="10"/>
      <name val="Times New Roman"/>
      <family val="1"/>
    </font>
    <font>
      <i/>
      <sz val="10"/>
      <color theme="1"/>
      <name val="Times New Roman"/>
      <family val="1"/>
    </font>
    <font>
      <vertAlign val="subscript"/>
      <sz val="10"/>
      <name val="Times New Roman"/>
      <family val="1"/>
    </font>
    <font>
      <sz val="8"/>
      <color indexed="8"/>
      <name val="MS Sans Serif"/>
      <family val="2"/>
    </font>
    <font>
      <vertAlign val="subscript"/>
      <sz val="12"/>
      <color theme="1"/>
      <name val="Times New Roman"/>
      <family val="1"/>
    </font>
    <font>
      <b/>
      <sz val="10"/>
      <color indexed="8"/>
      <name val="Times New Roman"/>
      <family val="1"/>
    </font>
    <font>
      <sz val="10"/>
      <color indexed="8"/>
      <name val="Times New Roman"/>
      <family val="1"/>
    </font>
    <font>
      <b/>
      <sz val="10"/>
      <color theme="0" tint="-0.499984740745262"/>
      <name val="Times New Roman"/>
      <family val="1"/>
    </font>
    <font>
      <sz val="10"/>
      <color theme="0" tint="-0.499984740745262"/>
      <name val="Times New Roman"/>
      <family val="1"/>
    </font>
    <font>
      <sz val="10"/>
      <color theme="0" tint="-0.499984740745262"/>
      <name val="Calibri"/>
      <family val="2"/>
    </font>
    <font>
      <sz val="12"/>
      <color theme="0" tint="-0.499984740745262"/>
      <name val="Times New Roman"/>
      <family val="1"/>
    </font>
    <font>
      <sz val="9"/>
      <name val="宋体"/>
      <family val="3"/>
      <charset val="134"/>
    </font>
  </fonts>
  <fills count="43">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AF73"/>
        <bgColor indexed="64"/>
      </patternFill>
    </fill>
    <fill>
      <patternFill patternType="solid">
        <fgColor rgb="FFD22D7D"/>
        <bgColor indexed="64"/>
      </patternFill>
    </fill>
    <fill>
      <patternFill patternType="solid">
        <fgColor rgb="FFF05023"/>
        <bgColor indexed="64"/>
      </patternFill>
    </fill>
    <fill>
      <patternFill patternType="solid">
        <fgColor rgb="FFFA9B1E"/>
        <bgColor indexed="64"/>
      </patternFill>
    </fill>
    <fill>
      <patternFill patternType="solid">
        <fgColor rgb="FF28AAE1"/>
        <bgColor indexed="64"/>
      </patternFill>
    </fill>
    <fill>
      <patternFill patternType="solid">
        <fgColor rgb="FF696EB4"/>
        <bgColor indexed="64"/>
      </patternFill>
    </fill>
    <fill>
      <patternFill patternType="solid">
        <fgColor rgb="FF666666"/>
        <bgColor indexed="64"/>
      </patternFill>
    </fill>
    <fill>
      <patternFill patternType="solid">
        <fgColor rgb="FFD4EEF9"/>
        <bgColor indexed="64"/>
      </patternFill>
    </fill>
    <fill>
      <patternFill patternType="solid">
        <fgColor rgb="FFA5A8D2"/>
        <bgColor indexed="64"/>
      </patternFill>
    </fill>
    <fill>
      <patternFill patternType="solid">
        <fgColor rgb="FFE1E2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71">
    <xf numFmtId="0" fontId="0" fillId="0" borderId="0"/>
    <xf numFmtId="0" fontId="4" fillId="0" borderId="0" applyNumberFormat="0" applyFill="0" applyBorder="0" applyAlignment="0" applyProtection="0"/>
    <xf numFmtId="9" fontId="3"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9" fillId="0" borderId="0" applyNumberFormat="0" applyFill="0" applyBorder="0" applyAlignment="0" applyProtection="0"/>
    <xf numFmtId="0" fontId="10" fillId="2" borderId="5" applyNumberFormat="0" applyAlignment="0" applyProtection="0"/>
    <xf numFmtId="0" fontId="8" fillId="3" borderId="5" applyNumberFormat="0" applyAlignment="0" applyProtection="0"/>
    <xf numFmtId="0" fontId="12" fillId="4" borderId="6" applyNumberFormat="0" applyAlignment="0" applyProtection="0"/>
    <xf numFmtId="0" fontId="11" fillId="0" borderId="0" applyNumberForma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3" borderId="7"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1" fillId="32" borderId="0" applyNumberFormat="0" applyBorder="0" applyAlignment="0" applyProtection="0"/>
    <xf numFmtId="0" fontId="22" fillId="0" borderId="0" applyNumberFormat="0" applyFill="0" applyBorder="0" applyAlignment="0" applyProtection="0"/>
    <xf numFmtId="0" fontId="27" fillId="0" borderId="0">
      <alignment horizontal="left" vertical="center" indent="2"/>
    </xf>
    <xf numFmtId="0" fontId="23" fillId="0" borderId="0"/>
    <xf numFmtId="0" fontId="24" fillId="33" borderId="0"/>
    <xf numFmtId="0" fontId="42" fillId="0" borderId="0">
      <alignment horizontal="left" vertical="center" wrapText="1"/>
    </xf>
    <xf numFmtId="0" fontId="42" fillId="0" borderId="0">
      <alignment horizontal="right" vertical="center" wrapText="1" indent="1"/>
    </xf>
    <xf numFmtId="0" fontId="25" fillId="0" borderId="1">
      <alignment horizontal="left" wrapText="1"/>
    </xf>
    <xf numFmtId="0" fontId="26" fillId="34" borderId="0"/>
    <xf numFmtId="0" fontId="24" fillId="35" borderId="0"/>
    <xf numFmtId="0" fontId="24" fillId="36" borderId="0"/>
    <xf numFmtId="0" fontId="24" fillId="37" borderId="0"/>
    <xf numFmtId="0" fontId="26" fillId="38" borderId="0"/>
    <xf numFmtId="0" fontId="26" fillId="39" borderId="0"/>
    <xf numFmtId="0" fontId="43" fillId="42" borderId="1">
      <alignment horizontal="left" vertical="center" wrapText="1"/>
    </xf>
    <xf numFmtId="164" fontId="43" fillId="41" borderId="1">
      <alignment horizontal="left" vertical="center" wrapText="1"/>
    </xf>
    <xf numFmtId="0" fontId="42" fillId="40" borderId="1">
      <alignment horizontal="left" vertical="center" wrapText="1"/>
    </xf>
    <xf numFmtId="0" fontId="42" fillId="0" borderId="0">
      <alignment horizontal="center" vertical="center" wrapText="1"/>
    </xf>
    <xf numFmtId="0" fontId="2" fillId="0" borderId="0"/>
    <xf numFmtId="0" fontId="40" fillId="0" borderId="0">
      <alignment vertical="top"/>
    </xf>
    <xf numFmtId="0" fontId="35" fillId="0" borderId="0"/>
    <xf numFmtId="0" fontId="35" fillId="0" borderId="0"/>
    <xf numFmtId="9" fontId="35" fillId="0" borderId="0" applyFont="0" applyFill="0" applyBorder="0" applyAlignment="0" applyProtection="0"/>
    <xf numFmtId="0" fontId="47" fillId="0" borderId="0" applyNumberFormat="0" applyFill="0" applyBorder="0" applyAlignment="0" applyProtection="0"/>
    <xf numFmtId="0" fontId="1" fillId="0" borderId="0"/>
  </cellStyleXfs>
  <cellXfs count="254">
    <xf numFmtId="0" fontId="0" fillId="0" borderId="0" xfId="0"/>
    <xf numFmtId="0" fontId="0" fillId="0" borderId="0" xfId="0"/>
    <xf numFmtId="0" fontId="0" fillId="0" borderId="0" xfId="0"/>
    <xf numFmtId="0" fontId="0" fillId="0" borderId="0" xfId="0"/>
    <xf numFmtId="0" fontId="42" fillId="0" borderId="0" xfId="51">
      <alignment horizontal="left" vertical="center" wrapText="1"/>
    </xf>
    <xf numFmtId="0" fontId="23" fillId="0" borderId="0" xfId="49" applyAlignment="1"/>
    <xf numFmtId="0" fontId="25" fillId="0" borderId="1" xfId="53">
      <alignment horizontal="left" wrapText="1"/>
    </xf>
    <xf numFmtId="0" fontId="0" fillId="0" borderId="0" xfId="0"/>
    <xf numFmtId="0" fontId="42" fillId="0" borderId="0" xfId="51" applyAlignment="1">
      <alignment horizontal="center" vertical="center" wrapText="1"/>
    </xf>
    <xf numFmtId="0" fontId="42" fillId="0" borderId="0" xfId="51" applyAlignment="1">
      <alignment horizontal="right" vertical="center" wrapText="1" indent="2"/>
    </xf>
    <xf numFmtId="0" fontId="0" fillId="0" borderId="0" xfId="0" applyFill="1"/>
    <xf numFmtId="0" fontId="26" fillId="0" borderId="0" xfId="55" applyFont="1" applyFill="1"/>
    <xf numFmtId="0" fontId="28" fillId="0" borderId="0" xfId="51" applyFont="1" applyFill="1">
      <alignment horizontal="left" vertical="center" wrapText="1"/>
    </xf>
    <xf numFmtId="0" fontId="0" fillId="0" borderId="0" xfId="0" applyFont="1"/>
    <xf numFmtId="0" fontId="29" fillId="0" borderId="0" xfId="49" applyFont="1" applyAlignment="1"/>
    <xf numFmtId="0" fontId="0" fillId="0" borderId="0" xfId="0"/>
    <xf numFmtId="0" fontId="42" fillId="0" borderId="0" xfId="52">
      <alignment horizontal="right" vertical="center" wrapText="1" indent="1"/>
    </xf>
    <xf numFmtId="0" fontId="42" fillId="0" borderId="0" xfId="63">
      <alignment horizontal="center" vertical="center" wrapText="1"/>
    </xf>
    <xf numFmtId="0" fontId="30" fillId="0" borderId="0" xfId="48" applyFont="1" applyAlignment="1">
      <alignment vertical="center"/>
    </xf>
    <xf numFmtId="0" fontId="0" fillId="0" borderId="0" xfId="0"/>
    <xf numFmtId="0" fontId="0" fillId="0" borderId="0" xfId="0"/>
    <xf numFmtId="0" fontId="0" fillId="0" borderId="15" xfId="0" applyBorder="1"/>
    <xf numFmtId="0" fontId="43" fillId="42" borderId="1" xfId="60" applyBorder="1">
      <alignment horizontal="left" vertical="center" wrapText="1"/>
    </xf>
    <xf numFmtId="0" fontId="0" fillId="0" borderId="18" xfId="0" applyBorder="1"/>
    <xf numFmtId="0" fontId="0" fillId="0" borderId="19" xfId="0" applyBorder="1"/>
    <xf numFmtId="0" fontId="0" fillId="0" borderId="12" xfId="0" applyBorder="1"/>
    <xf numFmtId="0" fontId="0" fillId="0" borderId="0" xfId="0"/>
    <xf numFmtId="0" fontId="42" fillId="0" borderId="0" xfId="51">
      <alignment horizontal="left" vertical="center" wrapText="1"/>
    </xf>
    <xf numFmtId="0" fontId="32" fillId="0" borderId="1" xfId="53" applyFont="1">
      <alignment horizontal="left" wrapText="1"/>
    </xf>
    <xf numFmtId="0" fontId="0" fillId="0" borderId="0" xfId="0"/>
    <xf numFmtId="0" fontId="2" fillId="0" borderId="0" xfId="64" applyFill="1"/>
    <xf numFmtId="0" fontId="2" fillId="0" borderId="0" xfId="64"/>
    <xf numFmtId="0" fontId="34" fillId="0" borderId="0" xfId="66" applyFont="1" applyFill="1" applyBorder="1" applyAlignment="1">
      <alignment horizontal="left" vertical="center"/>
    </xf>
    <xf numFmtId="0" fontId="36" fillId="0" borderId="0" xfId="65" applyFont="1" applyFill="1" applyBorder="1" applyAlignment="1">
      <alignment vertical="center" wrapText="1"/>
    </xf>
    <xf numFmtId="0" fontId="37" fillId="0" borderId="0" xfId="66" applyFont="1" applyFill="1" applyBorder="1" applyAlignment="1">
      <alignment vertical="center" wrapText="1"/>
    </xf>
    <xf numFmtId="0" fontId="36" fillId="0" borderId="0" xfId="65" applyFont="1" applyFill="1" applyBorder="1" applyAlignment="1">
      <alignment horizontal="center" vertical="center" wrapText="1"/>
    </xf>
    <xf numFmtId="165" fontId="36" fillId="0" borderId="0" xfId="65" applyNumberFormat="1" applyFont="1" applyFill="1" applyBorder="1" applyAlignment="1">
      <alignment horizontal="center" vertical="center" wrapText="1"/>
    </xf>
    <xf numFmtId="165" fontId="37" fillId="0" borderId="0" xfId="65" applyNumberFormat="1" applyFont="1" applyFill="1" applyBorder="1" applyAlignment="1">
      <alignment horizontal="center" vertical="center" wrapText="1"/>
    </xf>
    <xf numFmtId="9" fontId="36" fillId="0" borderId="0" xfId="65" applyNumberFormat="1" applyFont="1" applyFill="1" applyBorder="1" applyAlignment="1">
      <alignment horizontal="center" vertical="center" wrapText="1"/>
    </xf>
    <xf numFmtId="0" fontId="37" fillId="0" borderId="0" xfId="67" applyFont="1" applyFill="1"/>
    <xf numFmtId="0" fontId="34" fillId="0" borderId="0" xfId="65" applyFont="1" applyFill="1" applyBorder="1" applyAlignment="1">
      <alignment horizontal="left" vertical="center"/>
    </xf>
    <xf numFmtId="0" fontId="36" fillId="0" borderId="0" xfId="65" applyFont="1" applyFill="1" applyBorder="1" applyAlignment="1">
      <alignment horizontal="centerContinuous" vertical="center" wrapText="1"/>
    </xf>
    <xf numFmtId="165" fontId="36" fillId="0" borderId="0" xfId="65" applyNumberFormat="1" applyFont="1" applyFill="1" applyBorder="1" applyAlignment="1">
      <alignment horizontal="centerContinuous" vertical="center" wrapText="1"/>
    </xf>
    <xf numFmtId="165" fontId="37" fillId="0" borderId="0" xfId="65" applyNumberFormat="1" applyFont="1" applyFill="1" applyBorder="1" applyAlignment="1">
      <alignment horizontal="centerContinuous" vertical="center" wrapText="1"/>
    </xf>
    <xf numFmtId="3" fontId="36" fillId="0" borderId="0" xfId="65" applyNumberFormat="1" applyFont="1" applyFill="1" applyBorder="1" applyAlignment="1">
      <alignment horizontal="center" vertical="center" wrapText="1"/>
    </xf>
    <xf numFmtId="1" fontId="34" fillId="0" borderId="0" xfId="65" applyNumberFormat="1" applyFont="1" applyFill="1" applyBorder="1" applyAlignment="1">
      <alignment horizontal="left" vertical="center"/>
    </xf>
    <xf numFmtId="1" fontId="36" fillId="0" borderId="0" xfId="65" applyNumberFormat="1" applyFont="1" applyFill="1" applyBorder="1" applyAlignment="1">
      <alignment horizontal="center" vertical="center" wrapText="1"/>
    </xf>
    <xf numFmtId="1" fontId="37" fillId="0" borderId="0" xfId="65" applyNumberFormat="1" applyFont="1" applyFill="1" applyBorder="1" applyAlignment="1">
      <alignment horizontal="center" vertical="center" wrapText="1"/>
    </xf>
    <xf numFmtId="9" fontId="38" fillId="0" borderId="0" xfId="65" applyNumberFormat="1" applyFont="1" applyFill="1" applyBorder="1" applyAlignment="1">
      <alignment horizontal="center" vertical="center" wrapText="1"/>
    </xf>
    <xf numFmtId="0" fontId="36" fillId="0" borderId="0" xfId="65" applyFont="1" applyFill="1" applyBorder="1" applyAlignment="1">
      <alignment horizontal="center" vertical="center" wrapText="1" readingOrder="1"/>
    </xf>
    <xf numFmtId="165" fontId="34" fillId="0" borderId="0" xfId="65" applyNumberFormat="1" applyFont="1" applyFill="1" applyBorder="1" applyAlignment="1">
      <alignment horizontal="left" vertical="center"/>
    </xf>
    <xf numFmtId="165" fontId="36" fillId="0" borderId="0" xfId="65" applyNumberFormat="1" applyFont="1" applyFill="1" applyBorder="1" applyAlignment="1">
      <alignment horizontal="center" vertical="center" wrapText="1" readingOrder="1"/>
    </xf>
    <xf numFmtId="165" fontId="37" fillId="0" borderId="0" xfId="65" applyNumberFormat="1" applyFont="1" applyFill="1" applyBorder="1" applyAlignment="1">
      <alignment horizontal="center" vertical="center" wrapText="1" readingOrder="1"/>
    </xf>
    <xf numFmtId="9" fontId="36" fillId="0" borderId="0" xfId="65" applyNumberFormat="1" applyFont="1" applyFill="1" applyBorder="1" applyAlignment="1">
      <alignment horizontal="center" vertical="center" wrapText="1" readingOrder="1"/>
    </xf>
    <xf numFmtId="3" fontId="39" fillId="0" borderId="0" xfId="65" applyNumberFormat="1" applyFont="1" applyFill="1" applyBorder="1" applyAlignment="1">
      <alignment horizontal="center" vertical="center" wrapText="1" readingOrder="1"/>
    </xf>
    <xf numFmtId="3" fontId="34" fillId="0" borderId="0" xfId="65" applyNumberFormat="1" applyFont="1" applyFill="1" applyBorder="1" applyAlignment="1">
      <alignment horizontal="left" vertical="center"/>
    </xf>
    <xf numFmtId="166" fontId="39" fillId="0" borderId="0" xfId="65" applyNumberFormat="1" applyFont="1" applyFill="1" applyBorder="1" applyAlignment="1">
      <alignment horizontal="center" vertical="center" wrapText="1" readingOrder="1"/>
    </xf>
    <xf numFmtId="0" fontId="37" fillId="0" borderId="0" xfId="65" applyFont="1" applyFill="1" applyBorder="1" applyAlignment="1">
      <alignment horizontal="left" vertical="center" wrapText="1"/>
    </xf>
    <xf numFmtId="3" fontId="37" fillId="0" borderId="0" xfId="65" applyNumberFormat="1" applyFont="1" applyFill="1" applyBorder="1" applyAlignment="1">
      <alignment horizontal="left" vertical="center" wrapText="1"/>
    </xf>
    <xf numFmtId="0" fontId="36" fillId="0" borderId="0" xfId="65" applyFont="1" applyFill="1" applyBorder="1" applyAlignment="1">
      <alignment horizontal="left" vertical="center" wrapText="1"/>
    </xf>
    <xf numFmtId="3" fontId="36" fillId="0" borderId="0" xfId="65" applyNumberFormat="1" applyFont="1" applyFill="1" applyBorder="1" applyAlignment="1">
      <alignment horizontal="left" vertical="center" wrapText="1"/>
    </xf>
    <xf numFmtId="0" fontId="37" fillId="0" borderId="0" xfId="65" applyFont="1" applyFill="1" applyBorder="1" applyAlignment="1">
      <alignment vertical="center" wrapText="1"/>
    </xf>
    <xf numFmtId="0" fontId="37" fillId="0" borderId="0" xfId="66" applyFont="1" applyFill="1" applyBorder="1" applyAlignment="1">
      <alignment horizontal="left" vertical="center" wrapText="1"/>
    </xf>
    <xf numFmtId="0" fontId="37" fillId="0" borderId="0" xfId="66" applyFont="1" applyFill="1" applyBorder="1" applyAlignment="1">
      <alignment horizontal="center" vertical="center" wrapText="1"/>
    </xf>
    <xf numFmtId="0" fontId="26" fillId="38" borderId="20" xfId="58" applyBorder="1"/>
    <xf numFmtId="0" fontId="26" fillId="38" borderId="20" xfId="58" applyBorder="1" applyAlignment="1">
      <alignment horizontal="left"/>
    </xf>
    <xf numFmtId="0" fontId="36" fillId="0" borderId="1" xfId="65" applyFont="1" applyFill="1" applyBorder="1" applyAlignment="1">
      <alignment vertical="center" wrapText="1"/>
    </xf>
    <xf numFmtId="0" fontId="24" fillId="0" borderId="1" xfId="63" applyFont="1" applyBorder="1">
      <alignment horizontal="center" vertical="center" wrapText="1"/>
    </xf>
    <xf numFmtId="0" fontId="0" fillId="0" borderId="0" xfId="0"/>
    <xf numFmtId="0" fontId="42" fillId="0" borderId="0" xfId="0" applyFont="1"/>
    <xf numFmtId="0" fontId="0" fillId="0" borderId="0" xfId="0"/>
    <xf numFmtId="0" fontId="0" fillId="0" borderId="0" xfId="0"/>
    <xf numFmtId="0" fontId="0" fillId="0" borderId="0" xfId="0"/>
    <xf numFmtId="0" fontId="42" fillId="0" borderId="0" xfId="0" quotePrefix="1" applyFont="1"/>
    <xf numFmtId="0" fontId="44" fillId="0" borderId="0" xfId="48" applyFont="1" applyAlignment="1">
      <alignment vertical="center"/>
    </xf>
    <xf numFmtId="0" fontId="0" fillId="0" borderId="0" xfId="0"/>
    <xf numFmtId="0" fontId="0" fillId="0" borderId="0" xfId="0"/>
    <xf numFmtId="0" fontId="0" fillId="0" borderId="0" xfId="0"/>
    <xf numFmtId="0" fontId="26" fillId="38" borderId="0" xfId="58" applyAlignment="1">
      <alignment horizontal="center"/>
    </xf>
    <xf numFmtId="0" fontId="43" fillId="0" borderId="1" xfId="0" applyFont="1" applyBorder="1" applyAlignment="1">
      <alignment horizontal="center"/>
    </xf>
    <xf numFmtId="164" fontId="43" fillId="0" borderId="1" xfId="0" applyNumberFormat="1" applyFont="1" applyBorder="1" applyAlignment="1">
      <alignment horizontal="center"/>
    </xf>
    <xf numFmtId="2" fontId="43" fillId="0" borderId="1" xfId="0" applyNumberFormat="1" applyFont="1" applyBorder="1" applyAlignment="1">
      <alignment horizontal="center"/>
    </xf>
    <xf numFmtId="1" fontId="43" fillId="0" borderId="1" xfId="0" applyNumberFormat="1" applyFont="1" applyBorder="1" applyAlignment="1">
      <alignment horizontal="center"/>
    </xf>
    <xf numFmtId="3" fontId="43" fillId="0" borderId="1" xfId="0" applyNumberFormat="1" applyFont="1" applyBorder="1" applyAlignment="1">
      <alignment horizontal="center"/>
    </xf>
    <xf numFmtId="0" fontId="42" fillId="0" borderId="0" xfId="51" applyFill="1" applyBorder="1" applyAlignment="1">
      <alignment horizontal="left" vertical="center" wrapText="1"/>
    </xf>
    <xf numFmtId="0" fontId="43" fillId="42" borderId="18" xfId="60" applyBorder="1">
      <alignment horizontal="left" vertical="center" wrapText="1"/>
    </xf>
    <xf numFmtId="0" fontId="43" fillId="42" borderId="12" xfId="60" applyBorder="1">
      <alignment horizontal="left" vertical="center" wrapText="1"/>
    </xf>
    <xf numFmtId="0" fontId="43" fillId="42" borderId="1" xfId="60" applyBorder="1" applyAlignment="1">
      <alignment horizontal="left" vertical="center" wrapText="1"/>
    </xf>
    <xf numFmtId="0" fontId="0" fillId="0" borderId="0" xfId="0"/>
    <xf numFmtId="49" fontId="43" fillId="42" borderId="12" xfId="60" applyNumberFormat="1" applyBorder="1">
      <alignment horizontal="left" vertical="center" wrapText="1"/>
    </xf>
    <xf numFmtId="0" fontId="43" fillId="0" borderId="12" xfId="65" applyFont="1" applyFill="1" applyBorder="1" applyAlignment="1">
      <alignment vertical="center" wrapText="1" readingOrder="1"/>
    </xf>
    <xf numFmtId="0" fontId="49" fillId="0" borderId="12" xfId="65" applyFont="1" applyBorder="1" applyAlignment="1">
      <alignment horizontal="center" vertical="top"/>
    </xf>
    <xf numFmtId="0" fontId="50" fillId="0" borderId="13" xfId="65" applyFont="1" applyBorder="1" applyAlignment="1">
      <alignment horizontal="center" vertical="top"/>
    </xf>
    <xf numFmtId="0" fontId="50" fillId="0" borderId="14" xfId="65" applyFont="1" applyBorder="1" applyAlignment="1">
      <alignment horizontal="center" vertical="top"/>
    </xf>
    <xf numFmtId="0" fontId="43" fillId="42" borderId="1" xfId="60" applyFont="1" applyAlignment="1">
      <alignment vertical="center" wrapText="1"/>
    </xf>
    <xf numFmtId="0" fontId="43" fillId="42" borderId="1" xfId="60" applyNumberFormat="1" applyFont="1" applyAlignment="1">
      <alignment vertical="center" wrapText="1"/>
    </xf>
    <xf numFmtId="0" fontId="43" fillId="42" borderId="1" xfId="60" applyFont="1" applyAlignment="1">
      <alignment horizontal="left" vertical="center" wrapText="1"/>
    </xf>
    <xf numFmtId="0" fontId="43" fillId="0" borderId="21" xfId="65" applyFont="1" applyFill="1" applyBorder="1" applyAlignment="1">
      <alignment vertical="center" wrapText="1"/>
    </xf>
    <xf numFmtId="2" fontId="43" fillId="42" borderId="1" xfId="60" applyNumberFormat="1" applyFont="1" applyBorder="1">
      <alignment horizontal="left" vertical="center" wrapText="1"/>
    </xf>
    <xf numFmtId="0" fontId="43" fillId="0" borderId="22" xfId="65" applyFont="1" applyFill="1" applyBorder="1" applyAlignment="1">
      <alignment vertical="center" wrapText="1"/>
    </xf>
    <xf numFmtId="0" fontId="43" fillId="0" borderId="19" xfId="65" applyFont="1" applyFill="1" applyBorder="1" applyAlignment="1">
      <alignment vertical="center" wrapText="1"/>
    </xf>
    <xf numFmtId="2" fontId="43" fillId="42" borderId="1" xfId="60" applyNumberFormat="1" applyAlignment="1">
      <alignment horizontal="center" vertical="center" wrapText="1"/>
    </xf>
    <xf numFmtId="0" fontId="49" fillId="0" borderId="18" xfId="65" applyFont="1" applyBorder="1" applyAlignment="1">
      <alignment horizontal="center" vertical="top"/>
    </xf>
    <xf numFmtId="0" fontId="42" fillId="0" borderId="18" xfId="0" applyFont="1" applyBorder="1" applyAlignment="1">
      <alignment horizontal="center"/>
    </xf>
    <xf numFmtId="0" fontId="42" fillId="0" borderId="19" xfId="0" applyFont="1" applyBorder="1" applyAlignment="1">
      <alignment horizontal="center"/>
    </xf>
    <xf numFmtId="0" fontId="42" fillId="0" borderId="12" xfId="0" applyFont="1" applyBorder="1" applyAlignment="1">
      <alignment horizontal="center"/>
    </xf>
    <xf numFmtId="0" fontId="43" fillId="42" borderId="1" xfId="60" quotePrefix="1">
      <alignment horizontal="left" vertical="center" wrapText="1"/>
    </xf>
    <xf numFmtId="0" fontId="0" fillId="0" borderId="0" xfId="0"/>
    <xf numFmtId="0" fontId="43" fillId="0" borderId="0" xfId="51" applyFont="1">
      <alignment horizontal="left" vertical="center" wrapText="1"/>
    </xf>
    <xf numFmtId="0" fontId="0" fillId="0" borderId="0" xfId="0"/>
    <xf numFmtId="0" fontId="51" fillId="0" borderId="1" xfId="53" applyFont="1">
      <alignment horizontal="left" wrapText="1"/>
    </xf>
    <xf numFmtId="0" fontId="52" fillId="0" borderId="1" xfId="53" applyFont="1">
      <alignment horizontal="left" wrapText="1"/>
    </xf>
    <xf numFmtId="0" fontId="53" fillId="0" borderId="0" xfId="66" applyFont="1" applyFill="1" applyBorder="1" applyAlignment="1">
      <alignment vertical="center" wrapText="1"/>
    </xf>
    <xf numFmtId="0" fontId="52" fillId="0" borderId="0" xfId="0" applyFont="1"/>
    <xf numFmtId="3" fontId="53" fillId="0" borderId="0" xfId="65" applyNumberFormat="1" applyFont="1" applyFill="1" applyBorder="1" applyAlignment="1">
      <alignment horizontal="left" vertical="center" wrapText="1"/>
    </xf>
    <xf numFmtId="0" fontId="54" fillId="0" borderId="0" xfId="0" applyFont="1"/>
    <xf numFmtId="0" fontId="44" fillId="0" borderId="13" xfId="65" applyFont="1" applyFill="1" applyBorder="1" applyAlignment="1">
      <alignment vertical="center" wrapText="1"/>
    </xf>
    <xf numFmtId="0" fontId="44" fillId="0" borderId="22" xfId="65" applyFont="1" applyFill="1" applyBorder="1" applyAlignment="1">
      <alignment vertical="center" wrapText="1" readingOrder="1"/>
    </xf>
    <xf numFmtId="0" fontId="44" fillId="0" borderId="13" xfId="65" applyFont="1" applyFill="1" applyBorder="1" applyAlignment="1">
      <alignment vertical="center" wrapText="1" readingOrder="1"/>
    </xf>
    <xf numFmtId="0" fontId="44" fillId="0" borderId="1" xfId="65" applyFont="1" applyFill="1" applyBorder="1" applyAlignment="1">
      <alignment vertical="center" wrapText="1"/>
    </xf>
    <xf numFmtId="0" fontId="44" fillId="0" borderId="24" xfId="65" applyFont="1" applyFill="1" applyBorder="1" applyAlignment="1">
      <alignment vertical="center" wrapText="1"/>
    </xf>
    <xf numFmtId="0" fontId="44" fillId="0" borderId="21" xfId="65" applyFont="1" applyFill="1" applyBorder="1" applyAlignment="1">
      <alignment vertical="center" wrapText="1"/>
    </xf>
    <xf numFmtId="0" fontId="44" fillId="0" borderId="18" xfId="65" applyFont="1" applyFill="1" applyBorder="1" applyAlignment="1">
      <alignment vertical="center" wrapText="1"/>
    </xf>
    <xf numFmtId="0" fontId="44" fillId="0" borderId="22" xfId="65" applyFont="1" applyFill="1" applyBorder="1" applyAlignment="1">
      <alignment vertical="center" wrapText="1"/>
    </xf>
    <xf numFmtId="0" fontId="44" fillId="0" borderId="12" xfId="65" applyFont="1" applyFill="1" applyBorder="1" applyAlignment="1">
      <alignment vertical="center" wrapText="1"/>
    </xf>
    <xf numFmtId="0" fontId="42" fillId="40" borderId="1" xfId="62">
      <alignment horizontal="left" vertical="center" wrapText="1"/>
    </xf>
    <xf numFmtId="0" fontId="27" fillId="0" borderId="0" xfId="48">
      <alignment horizontal="left" vertical="center" indent="2"/>
    </xf>
    <xf numFmtId="0" fontId="26" fillId="38" borderId="0" xfId="58"/>
    <xf numFmtId="0" fontId="26" fillId="38" borderId="21" xfId="58" applyBorder="1"/>
    <xf numFmtId="0" fontId="26" fillId="38" borderId="0" xfId="58" applyBorder="1"/>
    <xf numFmtId="0" fontId="43" fillId="42" borderId="1" xfId="60" applyFont="1" applyBorder="1">
      <alignment horizontal="left" vertical="center" wrapText="1"/>
    </xf>
    <xf numFmtId="164" fontId="43" fillId="41" borderId="1" xfId="61">
      <alignment horizontal="left" vertical="center" wrapText="1"/>
    </xf>
    <xf numFmtId="0" fontId="42" fillId="0" borderId="0" xfId="51">
      <alignment horizontal="left" vertical="center" wrapText="1"/>
    </xf>
    <xf numFmtId="0" fontId="0" fillId="0" borderId="0" xfId="0"/>
    <xf numFmtId="0" fontId="43" fillId="42" borderId="1" xfId="60">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43" fillId="42" borderId="1" xfId="60" applyFont="1" applyBorder="1" applyAlignment="1">
      <alignment horizontal="left" vertical="center" wrapText="1"/>
    </xf>
    <xf numFmtId="0" fontId="33" fillId="0" borderId="0" xfId="64" applyFont="1" applyAlignment="1">
      <alignment horizontal="left" vertical="top" wrapText="1"/>
    </xf>
    <xf numFmtId="0" fontId="42" fillId="0" borderId="0" xfId="51" applyAlignment="1">
      <alignment horizontal="left" vertical="center" wrapText="1"/>
    </xf>
    <xf numFmtId="0" fontId="0" fillId="0" borderId="0" xfId="0" applyAlignment="1"/>
    <xf numFmtId="0" fontId="42" fillId="40" borderId="1" xfId="62" applyBorder="1" applyAlignment="1">
      <alignment horizontal="left" vertical="center" wrapText="1"/>
    </xf>
    <xf numFmtId="0" fontId="42" fillId="0" borderId="0" xfId="51" applyAlignment="1">
      <alignment vertical="center" wrapText="1"/>
    </xf>
    <xf numFmtId="0" fontId="33" fillId="0" borderId="0" xfId="64" applyFont="1" applyAlignment="1">
      <alignment horizontal="left" vertical="top" wrapText="1"/>
    </xf>
    <xf numFmtId="0" fontId="43" fillId="42" borderId="1" xfId="60" applyFont="1" applyBorder="1" applyAlignment="1">
      <alignment horizontal="left" vertical="center" wrapText="1"/>
    </xf>
    <xf numFmtId="0" fontId="43" fillId="42" borderId="1" xfId="60" applyFont="1" applyAlignment="1">
      <alignment horizontal="right" vertical="center" wrapText="1"/>
    </xf>
    <xf numFmtId="0" fontId="43" fillId="42" borderId="1" xfId="60" applyFont="1" applyBorder="1" applyAlignment="1">
      <alignment horizontal="right" vertical="center" wrapText="1"/>
    </xf>
    <xf numFmtId="3" fontId="43" fillId="42" borderId="13" xfId="60" applyNumberFormat="1" applyBorder="1" applyAlignment="1">
      <alignment horizontal="left" vertical="center" wrapText="1"/>
    </xf>
    <xf numFmtId="3" fontId="43" fillId="42" borderId="1" xfId="60" applyNumberFormat="1" applyFont="1" applyBorder="1" applyAlignment="1">
      <alignment horizontal="center" vertical="center" wrapText="1"/>
    </xf>
    <xf numFmtId="0" fontId="50" fillId="0" borderId="13" xfId="65" applyFont="1" applyBorder="1" applyAlignment="1">
      <alignment horizontal="right" vertical="top"/>
    </xf>
    <xf numFmtId="9" fontId="43" fillId="42" borderId="1" xfId="60" applyNumberFormat="1" applyFont="1" applyAlignment="1">
      <alignment horizontal="right" vertical="center" wrapText="1"/>
    </xf>
    <xf numFmtId="20" fontId="42" fillId="0" borderId="0" xfId="63" applyNumberFormat="1">
      <alignment horizontal="center" vertical="center" wrapText="1"/>
    </xf>
    <xf numFmtId="0" fontId="43" fillId="42" borderId="1" xfId="60" applyFont="1" applyBorder="1" applyAlignment="1">
      <alignment horizontal="left" vertical="center" wrapText="1"/>
    </xf>
    <xf numFmtId="0" fontId="42" fillId="0" borderId="0" xfId="51" applyFill="1">
      <alignment horizontal="left"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42" fillId="40" borderId="1" xfId="62" applyAlignment="1">
      <alignment horizontal="left" vertical="center" wrapText="1"/>
    </xf>
    <xf numFmtId="0" fontId="33" fillId="0" borderId="0" xfId="64" applyFont="1" applyAlignment="1">
      <alignment horizontal="left" vertical="top" wrapText="1"/>
    </xf>
    <xf numFmtId="0" fontId="42" fillId="0" borderId="0" xfId="63" applyAlignment="1">
      <alignment horizontal="left"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42" fillId="40" borderId="0" xfId="62" applyBorder="1" applyAlignment="1">
      <alignment horizontal="left" vertical="center" wrapText="1"/>
    </xf>
    <xf numFmtId="0" fontId="26" fillId="38" borderId="0" xfId="58" applyBorder="1" applyAlignment="1">
      <alignment horizontal="left"/>
    </xf>
    <xf numFmtId="10" fontId="43" fillId="42" borderId="1" xfId="60" applyNumberFormat="1" applyFont="1" applyAlignment="1">
      <alignment horizontal="right" vertical="center" wrapText="1"/>
    </xf>
    <xf numFmtId="2" fontId="43" fillId="42" borderId="1" xfId="60" applyNumberFormat="1" applyFont="1" applyAlignment="1">
      <alignment horizontal="right" vertical="center" wrapText="1"/>
    </xf>
    <xf numFmtId="165" fontId="43" fillId="42" borderId="1" xfId="60" applyNumberFormat="1" applyFont="1" applyAlignment="1">
      <alignment horizontal="right" vertical="center" wrapText="1"/>
    </xf>
    <xf numFmtId="0" fontId="42" fillId="40" borderId="1" xfId="62" applyAlignment="1">
      <alignment horizontal="left" vertical="center" wrapText="1"/>
    </xf>
    <xf numFmtId="1" fontId="43" fillId="42" borderId="1" xfId="60" applyNumberFormat="1" applyAlignment="1">
      <alignment horizontal="center" vertical="center" wrapText="1"/>
    </xf>
    <xf numFmtId="0" fontId="42" fillId="40" borderId="1" xfId="62" applyAlignment="1">
      <alignment horizontal="left" vertical="center" wrapText="1"/>
    </xf>
    <xf numFmtId="0" fontId="42" fillId="40" borderId="1" xfId="62" applyAlignment="1">
      <alignment horizontal="left" vertical="center" wrapText="1"/>
    </xf>
    <xf numFmtId="0" fontId="0" fillId="0" borderId="0" xfId="0" applyBorder="1"/>
    <xf numFmtId="2" fontId="50" fillId="0" borderId="13" xfId="65" applyNumberFormat="1" applyFont="1" applyBorder="1" applyAlignment="1">
      <alignment horizontal="right" vertical="top"/>
    </xf>
    <xf numFmtId="0" fontId="42" fillId="40" borderId="1" xfId="62" applyAlignment="1">
      <alignment horizontal="left" vertical="center" wrapText="1"/>
    </xf>
    <xf numFmtId="2" fontId="43" fillId="42" borderId="1" xfId="60" applyNumberFormat="1" applyFont="1" applyBorder="1" applyAlignment="1">
      <alignment horizontal="left" vertical="center" wrapText="1"/>
    </xf>
    <xf numFmtId="2" fontId="43" fillId="42" borderId="1" xfId="60" applyNumberFormat="1" applyFont="1" applyBorder="1" applyAlignment="1">
      <alignment horizontal="right" vertical="center" wrapText="1"/>
    </xf>
    <xf numFmtId="167" fontId="43" fillId="42" borderId="1" xfId="60" applyNumberFormat="1" applyFont="1" applyBorder="1">
      <alignment horizontal="left" vertical="center" wrapText="1"/>
    </xf>
    <xf numFmtId="0" fontId="42" fillId="40" borderId="1" xfId="62" applyAlignment="1">
      <alignment horizontal="left"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2" fillId="0" borderId="0" xfId="51" applyFont="1" applyAlignment="1">
      <alignment horizontal="left" vertical="center" wrapText="1"/>
    </xf>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42" fillId="40" borderId="13" xfId="62" applyBorder="1" applyAlignment="1">
      <alignment horizontal="left" vertical="center" wrapText="1"/>
    </xf>
    <xf numFmtId="0" fontId="42" fillId="40" borderId="14" xfId="62" applyBorder="1" applyAlignment="1">
      <alignment horizontal="left" vertical="center" wrapText="1"/>
    </xf>
    <xf numFmtId="0" fontId="26" fillId="38" borderId="0" xfId="58" applyAlignment="1">
      <alignment horizontal="left"/>
    </xf>
    <xf numFmtId="0" fontId="26" fillId="38" borderId="23" xfId="58" applyBorder="1" applyAlignment="1">
      <alignment horizontal="left"/>
    </xf>
    <xf numFmtId="0" fontId="42" fillId="40" borderId="24" xfId="62" applyBorder="1" applyAlignment="1">
      <alignment horizontal="center" vertical="center" wrapText="1"/>
    </xf>
    <xf numFmtId="0" fontId="42" fillId="40" borderId="16" xfId="62" applyBorder="1" applyAlignment="1">
      <alignment horizontal="center" vertical="center" wrapText="1"/>
    </xf>
    <xf numFmtId="0" fontId="42" fillId="40" borderId="22" xfId="62" applyBorder="1" applyAlignment="1">
      <alignment horizontal="center" vertical="center" wrapText="1"/>
    </xf>
    <xf numFmtId="0" fontId="42" fillId="40" borderId="17" xfId="62" applyBorder="1" applyAlignment="1">
      <alignment horizontal="center" vertical="center" wrapText="1"/>
    </xf>
    <xf numFmtId="1" fontId="43" fillId="42" borderId="13" xfId="60" applyNumberFormat="1" applyBorder="1" applyAlignment="1">
      <alignment horizontal="left" vertical="center" wrapText="1"/>
    </xf>
    <xf numFmtId="1" fontId="43" fillId="42" borderId="11" xfId="60" applyNumberFormat="1" applyBorder="1" applyAlignment="1">
      <alignment horizontal="left" vertical="center" wrapText="1"/>
    </xf>
    <xf numFmtId="1" fontId="43" fillId="42" borderId="14" xfId="60" applyNumberFormat="1" applyBorder="1" applyAlignment="1">
      <alignment horizontal="left" vertical="center" wrapText="1"/>
    </xf>
    <xf numFmtId="0" fontId="43" fillId="42" borderId="24" xfId="60" applyBorder="1" applyAlignment="1">
      <alignment horizontal="center" vertical="center" wrapText="1"/>
    </xf>
    <xf numFmtId="0" fontId="43" fillId="42" borderId="15" xfId="60" applyBorder="1" applyAlignment="1">
      <alignment horizontal="center" vertical="center" wrapText="1"/>
    </xf>
    <xf numFmtId="0" fontId="43" fillId="42" borderId="16" xfId="60" applyBorder="1" applyAlignment="1">
      <alignment horizontal="center" vertical="center" wrapText="1"/>
    </xf>
    <xf numFmtId="0" fontId="43" fillId="42" borderId="22" xfId="60" applyBorder="1" applyAlignment="1">
      <alignment horizontal="center" vertical="center" wrapText="1"/>
    </xf>
    <xf numFmtId="0" fontId="43" fillId="42" borderId="23" xfId="60" applyBorder="1" applyAlignment="1">
      <alignment horizontal="center" vertical="center" wrapText="1"/>
    </xf>
    <xf numFmtId="0" fontId="43" fillId="42" borderId="17" xfId="60" applyBorder="1" applyAlignment="1">
      <alignment horizontal="center" vertical="center" wrapText="1"/>
    </xf>
    <xf numFmtId="17" fontId="43" fillId="42" borderId="13" xfId="60" applyNumberFormat="1" applyBorder="1" applyAlignment="1">
      <alignment horizontal="left" vertical="center" wrapText="1"/>
    </xf>
    <xf numFmtId="0" fontId="27" fillId="0" borderId="0" xfId="48" applyAlignment="1">
      <alignment horizontal="left" vertical="center" indent="2"/>
    </xf>
    <xf numFmtId="0" fontId="26" fillId="38" borderId="0" xfId="58" applyAlignment="1"/>
    <xf numFmtId="0" fontId="0" fillId="0" borderId="13" xfId="0" applyFont="1" applyBorder="1" applyAlignment="1">
      <alignment horizontal="center"/>
    </xf>
    <xf numFmtId="0" fontId="0" fillId="0" borderId="11" xfId="0" applyFont="1" applyBorder="1" applyAlignment="1">
      <alignment horizontal="center"/>
    </xf>
    <xf numFmtId="0" fontId="0" fillId="0" borderId="14" xfId="0" applyFont="1" applyBorder="1" applyAlignment="1">
      <alignment horizontal="center"/>
    </xf>
    <xf numFmtId="0" fontId="26" fillId="38" borderId="13" xfId="58" applyBorder="1" applyAlignment="1">
      <alignment horizontal="left"/>
    </xf>
    <xf numFmtId="0" fontId="26" fillId="38" borderId="14" xfId="58" applyBorder="1" applyAlignment="1">
      <alignment horizontal="left"/>
    </xf>
    <xf numFmtId="0" fontId="26" fillId="38" borderId="13" xfId="58" applyBorder="1" applyAlignment="1">
      <alignment horizontal="center"/>
    </xf>
    <xf numFmtId="0" fontId="26" fillId="38" borderId="11" xfId="58" applyBorder="1" applyAlignment="1">
      <alignment horizontal="center"/>
    </xf>
    <xf numFmtId="0" fontId="26" fillId="38" borderId="14" xfId="58" applyBorder="1" applyAlignment="1">
      <alignment horizontal="center"/>
    </xf>
    <xf numFmtId="0" fontId="42" fillId="0" borderId="0" xfId="63" applyAlignment="1">
      <alignment horizontal="left" vertical="center" wrapText="1"/>
    </xf>
    <xf numFmtId="0" fontId="26" fillId="38" borderId="21" xfId="58" applyBorder="1" applyAlignment="1"/>
    <xf numFmtId="0" fontId="26" fillId="38" borderId="0" xfId="58" applyBorder="1" applyAlignment="1"/>
    <xf numFmtId="0" fontId="43" fillId="42" borderId="1" xfId="60" applyFont="1" applyBorder="1" applyAlignment="1">
      <alignment horizontal="left" vertical="center" wrapText="1"/>
    </xf>
    <xf numFmtId="0" fontId="26" fillId="38" borderId="23" xfId="58" applyBorder="1" applyAlignment="1"/>
    <xf numFmtId="0" fontId="41" fillId="42" borderId="13" xfId="60" applyFont="1" applyBorder="1" applyAlignment="1">
      <alignment horizontal="center" vertical="center" wrapText="1"/>
    </xf>
    <xf numFmtId="0" fontId="41" fillId="42" borderId="14" xfId="60" applyFont="1" applyBorder="1" applyAlignment="1">
      <alignment horizontal="center" vertical="center" wrapText="1"/>
    </xf>
    <xf numFmtId="0" fontId="49" fillId="0" borderId="18" xfId="65" applyFont="1" applyBorder="1" applyAlignment="1">
      <alignment horizontal="center" vertical="center"/>
    </xf>
    <xf numFmtId="0" fontId="49" fillId="0" borderId="12" xfId="65" applyFont="1" applyBorder="1" applyAlignment="1">
      <alignment horizontal="center" vertical="center"/>
    </xf>
    <xf numFmtId="0" fontId="33" fillId="0" borderId="0" xfId="64" applyFont="1" applyAlignment="1">
      <alignment horizontal="left" vertical="top" wrapText="1"/>
    </xf>
    <xf numFmtId="0" fontId="41" fillId="42" borderId="1" xfId="60" applyFont="1" applyBorder="1" applyAlignment="1">
      <alignment horizontal="center" vertical="center" wrapText="1"/>
    </xf>
    <xf numFmtId="0" fontId="27" fillId="0" borderId="21" xfId="48" applyBorder="1" applyAlignment="1">
      <alignment horizontal="left" vertical="center"/>
    </xf>
    <xf numFmtId="0" fontId="27" fillId="0" borderId="0" xfId="48" applyAlignment="1">
      <alignment horizontal="left" vertical="center"/>
    </xf>
    <xf numFmtId="0" fontId="43" fillId="42" borderId="13" xfId="60" applyFont="1" applyBorder="1" applyAlignment="1">
      <alignment horizontal="center" vertical="center" wrapText="1"/>
    </xf>
    <xf numFmtId="0" fontId="43" fillId="42" borderId="14" xfId="60" applyFont="1" applyBorder="1" applyAlignment="1">
      <alignment horizontal="center" vertical="center" wrapText="1"/>
    </xf>
    <xf numFmtId="0" fontId="43" fillId="42" borderId="13" xfId="60" applyFont="1" applyBorder="1" applyAlignment="1">
      <alignment horizontal="left" vertical="center" wrapText="1"/>
    </xf>
    <xf numFmtId="0" fontId="43" fillId="42" borderId="14" xfId="60" applyFont="1" applyBorder="1" applyAlignment="1">
      <alignment horizontal="left" vertical="center" wrapText="1"/>
    </xf>
    <xf numFmtId="164" fontId="43" fillId="41" borderId="1" xfId="61" applyAlignment="1">
      <alignment horizontal="left" vertical="center" wrapText="1"/>
    </xf>
    <xf numFmtId="0" fontId="43" fillId="42" borderId="1" xfId="60" applyAlignment="1">
      <alignment horizontal="center"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0" fontId="42" fillId="0" borderId="0" xfId="51" applyAlignment="1">
      <alignment horizontal="left" vertical="center" wrapText="1"/>
    </xf>
    <xf numFmtId="0" fontId="42" fillId="0" borderId="20" xfId="51" applyBorder="1" applyAlignment="1">
      <alignment horizontal="left" vertical="center" wrapText="1"/>
    </xf>
    <xf numFmtId="0" fontId="0" fillId="0" borderId="0" xfId="0" applyAlignment="1"/>
    <xf numFmtId="0" fontId="26" fillId="38" borderId="13" xfId="58" applyBorder="1" applyAlignment="1"/>
    <xf numFmtId="0" fontId="26" fillId="38" borderId="11" xfId="58" applyBorder="1" applyAlignment="1"/>
    <xf numFmtId="0" fontId="26" fillId="38" borderId="14" xfId="58" applyBorder="1" applyAlignment="1"/>
    <xf numFmtId="0" fontId="42" fillId="0" borderId="0" xfId="51" applyAlignment="1">
      <alignment vertical="center" wrapText="1"/>
    </xf>
    <xf numFmtId="0" fontId="42" fillId="0" borderId="15" xfId="51" applyBorder="1" applyAlignment="1">
      <alignment horizontal="left" vertical="center" wrapText="1"/>
    </xf>
    <xf numFmtId="0" fontId="42" fillId="0" borderId="16" xfId="51" applyBorder="1" applyAlignment="1">
      <alignment horizontal="left" vertical="center" wrapText="1"/>
    </xf>
    <xf numFmtId="0" fontId="42" fillId="0" borderId="23" xfId="51" applyBorder="1" applyAlignment="1">
      <alignment horizontal="left" vertical="center" wrapText="1"/>
    </xf>
    <xf numFmtId="0" fontId="42" fillId="0" borderId="17" xfId="51" applyBorder="1" applyAlignment="1">
      <alignment horizontal="left" vertical="center" wrapText="1"/>
    </xf>
    <xf numFmtId="0" fontId="26" fillId="38" borderId="1" xfId="58" applyBorder="1" applyAlignment="1"/>
    <xf numFmtId="0" fontId="42" fillId="0" borderId="0" xfId="51" applyBorder="1" applyAlignment="1">
      <alignment horizontal="left" vertical="center" wrapText="1"/>
    </xf>
    <xf numFmtId="0" fontId="42" fillId="0" borderId="11" xfId="51" applyBorder="1" applyAlignment="1">
      <alignment horizontal="left" vertical="center" wrapText="1"/>
    </xf>
    <xf numFmtId="0" fontId="42" fillId="0" borderId="14" xfId="51" applyBorder="1" applyAlignment="1">
      <alignment horizontal="left" vertical="center" wrapText="1"/>
    </xf>
  </cellXfs>
  <cellStyles count="71">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6" builtinId="27" hidden="1"/>
    <cellStyle name="Body Copy" xfId="53"/>
    <cellStyle name="Calculation" xfId="8" builtinId="22" hidden="1"/>
    <cellStyle name="Calculation" xfId="61" builtinId="22" customBuiltin="1"/>
    <cellStyle name="Check Cell" xfId="20" builtinId="23" hidden="1"/>
    <cellStyle name="Comma" xfId="11" builtinId="3" hidden="1"/>
    <cellStyle name="Comma [0]" xfId="12" builtinId="6" hidden="1"/>
    <cellStyle name="Cover Heading" xfId="48"/>
    <cellStyle name="Currency" xfId="13" builtinId="4" hidden="1"/>
    <cellStyle name="Currency [0]" xfId="14" builtinId="7" hidden="1"/>
    <cellStyle name="Explanatory Text" xfId="10" builtinId="53" hidden="1" customBuiltin="1"/>
    <cellStyle name="Good" xfId="15" builtinId="26" hidden="1"/>
    <cellStyle name="Heading 1" xfId="3" builtinId="16" hidden="1"/>
    <cellStyle name="Heading 2" xfId="4" builtinId="17" hidden="1"/>
    <cellStyle name="Heading 3" xfId="5" builtinId="18" hidden="1"/>
    <cellStyle name="Heading 4" xfId="6" builtinId="19" hidden="1" customBuiltin="1"/>
    <cellStyle name="Horizontal Heading" xfId="63"/>
    <cellStyle name="Hyperlink" xfId="47" builtinId="8" hidden="1"/>
    <cellStyle name="Input" xfId="7" builtinId="20" hidden="1" customBuiltin="1"/>
    <cellStyle name="Input" xfId="60" builtinId="20" customBuiltin="1"/>
    <cellStyle name="Linked Cell" xfId="19" builtinId="24" hidden="1"/>
    <cellStyle name="Neutral" xfId="17" builtinId="28" hidden="1"/>
    <cellStyle name="Normal" xfId="0" builtinId="0" customBuiltin="1"/>
    <cellStyle name="Normal 2" xfId="64"/>
    <cellStyle name="Normal 2 2" xfId="66"/>
    <cellStyle name="Normal 2 3" xfId="70"/>
    <cellStyle name="Normal 2 4" xfId="69"/>
    <cellStyle name="Normal 3" xfId="67"/>
    <cellStyle name="Normal_Wall and Window (2)" xfId="65"/>
    <cellStyle name="Note" xfId="9" builtinId="10" hidden="1" customBuiltin="1"/>
    <cellStyle name="Note" xfId="62" builtinId="10" customBuiltin="1"/>
    <cellStyle name="Output" xfId="18" builtinId="21" hidden="1"/>
    <cellStyle name="Page Heading" xfId="49"/>
    <cellStyle name="Paragraph Heading 1 (Black)" xfId="59"/>
    <cellStyle name="Paragraph Heading 1 (Blue)" xfId="57"/>
    <cellStyle name="Paragraph Heading 1 (Green)" xfId="50"/>
    <cellStyle name="Paragraph Heading 1 (Orange)" xfId="55"/>
    <cellStyle name="Paragraph Heading 1 (Pink)" xfId="54"/>
    <cellStyle name="Paragraph Heading 1 (Purple)" xfId="58"/>
    <cellStyle name="Paragraph Heading 1 (Yellow)" xfId="56"/>
    <cellStyle name="Paragraph Heading 2" xfId="51"/>
    <cellStyle name="Percent" xfId="2" builtinId="5" hidden="1"/>
    <cellStyle name="Percent 2" xfId="68"/>
    <cellStyle name="Title" xfId="1" builtinId="15" hidden="1"/>
    <cellStyle name="Total" xfId="22" builtinId="25" hidden="1"/>
    <cellStyle name="Vertical Heading" xfId="52"/>
    <cellStyle name="Warning Text" xfId="21" builtinId="11" hidden="1"/>
  </cellStyles>
  <dxfs count="889">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patternFill>
      </fill>
      <border>
        <left/>
        <right/>
        <top/>
        <bottom/>
        <vertical/>
        <horizontal/>
      </border>
    </dxf>
    <dxf>
      <font>
        <color theme="0" tint="-0.24994659260841701"/>
      </font>
      <border>
        <top style="thin">
          <color auto="1"/>
        </top>
        <bottom/>
      </border>
    </dxf>
    <dxf>
      <fill>
        <patternFill>
          <fgColor theme="0"/>
          <bgColor theme="0"/>
        </patternFill>
      </fill>
      <border>
        <left/>
        <right/>
        <top/>
        <bottom style="thin">
          <color auto="1"/>
        </bottom>
        <vertical/>
        <horizontal/>
      </border>
    </dxf>
    <dxf>
      <fill>
        <patternFill>
          <fgColor theme="0"/>
          <bgColor theme="0"/>
        </patternFill>
      </fill>
      <border>
        <left/>
        <right/>
        <top style="thin">
          <color auto="1"/>
        </top>
        <bottom/>
        <vertical/>
        <horizontal/>
      </border>
    </dxf>
    <dxf>
      <font>
        <color theme="0" tint="-0.24994659260841701"/>
      </font>
      <border>
        <top/>
        <bottom/>
      </border>
    </dxf>
    <dxf>
      <fill>
        <patternFill>
          <fgColor theme="0"/>
          <bgColor theme="0" tint="-4.9989318521683403E-2"/>
        </patternFill>
      </fill>
      <border>
        <left/>
        <right/>
        <vertical/>
        <horizontal/>
      </border>
    </dxf>
    <dxf>
      <font>
        <color theme="0" tint="-0.24994659260841701"/>
      </font>
      <border>
        <top/>
        <bottom style="thin">
          <color auto="1"/>
        </bottom>
      </border>
    </dxf>
    <dxf>
      <fill>
        <patternFill>
          <fgColor theme="0"/>
          <bgColor theme="0"/>
        </patternFill>
      </fill>
      <border>
        <left/>
        <right/>
        <top style="thin">
          <color auto="1"/>
        </top>
        <bottom style="thin">
          <color auto="1"/>
        </bottom>
        <vertical/>
        <horizontal/>
      </border>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888"/>
      <tableStyleElement type="headerRow" dxfId="887"/>
    </tableStyle>
  </tableStyles>
  <colors>
    <mruColors>
      <color rgb="FF696EB4"/>
      <color rgb="FFCCCCCC"/>
      <color rgb="FFA5A8D2"/>
      <color rgb="FF7ECCED"/>
      <color rgb="FFD4EEF9"/>
      <color rgb="FFE1E2F0"/>
      <color rgb="FFD4EFE3"/>
      <color rgb="FFF0F0F0"/>
      <color rgb="FFF9B9A7"/>
      <color rgb="FFA9DD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3" Type="http://schemas.openxmlformats.org/officeDocument/2006/relationships/themeOverride" Target="../theme/themeOverride96.xml"/><Relationship Id="rId2" Type="http://schemas.microsoft.com/office/2011/relationships/chartColorStyle" Target="colors100.xml"/><Relationship Id="rId1" Type="http://schemas.microsoft.com/office/2011/relationships/chartStyle" Target="style100.xml"/></Relationships>
</file>

<file path=xl/charts/_rels/chart101.xml.rels><?xml version="1.0" encoding="UTF-8" standalone="yes"?>
<Relationships xmlns="http://schemas.openxmlformats.org/package/2006/relationships"><Relationship Id="rId3" Type="http://schemas.openxmlformats.org/officeDocument/2006/relationships/themeOverride" Target="../theme/themeOverride97.xml"/><Relationship Id="rId2" Type="http://schemas.microsoft.com/office/2011/relationships/chartColorStyle" Target="colors101.xml"/><Relationship Id="rId1" Type="http://schemas.microsoft.com/office/2011/relationships/chartStyle" Target="style101.xml"/></Relationships>
</file>

<file path=xl/charts/_rels/chart102.xml.rels><?xml version="1.0" encoding="UTF-8" standalone="yes"?>
<Relationships xmlns="http://schemas.openxmlformats.org/package/2006/relationships"><Relationship Id="rId3" Type="http://schemas.openxmlformats.org/officeDocument/2006/relationships/themeOverride" Target="../theme/themeOverride98.xml"/><Relationship Id="rId2" Type="http://schemas.microsoft.com/office/2011/relationships/chartColorStyle" Target="colors102.xml"/><Relationship Id="rId1" Type="http://schemas.microsoft.com/office/2011/relationships/chartStyle" Target="style102.xml"/></Relationships>
</file>

<file path=xl/charts/_rels/chart103.xml.rels><?xml version="1.0" encoding="UTF-8" standalone="yes"?>
<Relationships xmlns="http://schemas.openxmlformats.org/package/2006/relationships"><Relationship Id="rId3" Type="http://schemas.openxmlformats.org/officeDocument/2006/relationships/themeOverride" Target="../theme/themeOverride99.xml"/><Relationship Id="rId2" Type="http://schemas.microsoft.com/office/2011/relationships/chartColorStyle" Target="colors103.xml"/><Relationship Id="rId1" Type="http://schemas.microsoft.com/office/2011/relationships/chartStyle" Target="style103.xml"/></Relationships>
</file>

<file path=xl/charts/_rels/chart104.xml.rels><?xml version="1.0" encoding="UTF-8" standalone="yes"?>
<Relationships xmlns="http://schemas.openxmlformats.org/package/2006/relationships"><Relationship Id="rId3" Type="http://schemas.openxmlformats.org/officeDocument/2006/relationships/themeOverride" Target="../theme/themeOverride100.xml"/><Relationship Id="rId2" Type="http://schemas.microsoft.com/office/2011/relationships/chartColorStyle" Target="colors104.xml"/><Relationship Id="rId1" Type="http://schemas.microsoft.com/office/2011/relationships/chartStyle" Target="style104.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3" Type="http://schemas.openxmlformats.org/officeDocument/2006/relationships/themeOverride" Target="../theme/themeOverride25.xml"/><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26.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28.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themeOverride" Target="../theme/themeOverride29.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30.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themeOverride" Target="../theme/themeOverride31.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themeOverride" Target="../theme/themeOverride32.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themeOverride" Target="../theme/themeOverride33.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themeOverride" Target="../theme/themeOverride3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themeOverride" Target="../theme/themeOverride3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themeOverride" Target="../theme/themeOverride36.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3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themeOverride" Target="../theme/themeOverride38.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themeOverride" Target="../theme/themeOverride3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themeOverride" Target="../theme/themeOverride40.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themeOverride" Target="../theme/themeOverride41.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themeOverride" Target="../theme/themeOverride42.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themeOverride" Target="../theme/themeOverride43.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44.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themeOverride" Target="../theme/themeOverride45.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themeOverride" Target="../theme/themeOverride46.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themeOverride" Target="../theme/themeOverride47.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themeOverride" Target="../theme/themeOverride48.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3" Type="http://schemas.openxmlformats.org/officeDocument/2006/relationships/themeOverride" Target="../theme/themeOverride49.xml"/><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3" Type="http://schemas.openxmlformats.org/officeDocument/2006/relationships/themeOverride" Target="../theme/themeOverride50.xml"/><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themeOverride" Target="../theme/themeOverride51.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themeOverride" Target="../theme/themeOverride52.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53.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themeOverride" Target="../theme/themeOverride54.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themeOverride" Target="../theme/themeOverride55.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themeOverride" Target="../theme/themeOverride56.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57.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themeOverride" Target="../theme/themeOverride58.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themeOverride" Target="../theme/themeOverride59.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themeOverride" Target="../theme/themeOverride60.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themeOverride" Target="../theme/themeOverride61.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themeOverride" Target="../theme/themeOverride62.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themeOverride" Target="../theme/themeOverride63.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64.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themeOverride" Target="../theme/themeOverride65.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themeOverride" Target="../theme/themeOverride66.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themeOverride" Target="../theme/themeOverride67.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themeOverride" Target="../theme/themeOverride68.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themeOverride" Target="../theme/themeOverride69.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themeOverride" Target="../theme/themeOverride70.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71.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themeOverride" Target="../theme/themeOverride72.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3" Type="http://schemas.openxmlformats.org/officeDocument/2006/relationships/themeOverride" Target="../theme/themeOverride73.xml"/><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3" Type="http://schemas.openxmlformats.org/officeDocument/2006/relationships/themeOverride" Target="../theme/themeOverride74.xml"/><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3" Type="http://schemas.openxmlformats.org/officeDocument/2006/relationships/themeOverride" Target="../theme/themeOverride75.xml"/><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3" Type="http://schemas.openxmlformats.org/officeDocument/2006/relationships/themeOverride" Target="../theme/themeOverride76.xml"/><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77.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3" Type="http://schemas.openxmlformats.org/officeDocument/2006/relationships/themeOverride" Target="../theme/themeOverride78.xml"/><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3" Type="http://schemas.openxmlformats.org/officeDocument/2006/relationships/themeOverride" Target="../theme/themeOverride79.xml"/><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3" Type="http://schemas.openxmlformats.org/officeDocument/2006/relationships/themeOverride" Target="../theme/themeOverride80.xml"/><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3" Type="http://schemas.openxmlformats.org/officeDocument/2006/relationships/themeOverride" Target="../theme/themeOverride81.xml"/><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3" Type="http://schemas.openxmlformats.org/officeDocument/2006/relationships/themeOverride" Target="../theme/themeOverride82.xml"/><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3" Type="http://schemas.openxmlformats.org/officeDocument/2006/relationships/themeOverride" Target="../theme/themeOverride83.xml"/><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84.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3" Type="http://schemas.openxmlformats.org/officeDocument/2006/relationships/themeOverride" Target="../theme/themeOverride85.xml"/><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3" Type="http://schemas.openxmlformats.org/officeDocument/2006/relationships/themeOverride" Target="../theme/themeOverride86.xml"/><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87.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3" Type="http://schemas.openxmlformats.org/officeDocument/2006/relationships/themeOverride" Target="../theme/themeOverride88.xml"/><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3" Type="http://schemas.openxmlformats.org/officeDocument/2006/relationships/themeOverride" Target="../theme/themeOverride89.xml"/><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3" Type="http://schemas.openxmlformats.org/officeDocument/2006/relationships/themeOverride" Target="../theme/themeOverride90.xml"/><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91.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3" Type="http://schemas.openxmlformats.org/officeDocument/2006/relationships/themeOverride" Target="../theme/themeOverride92.xml"/><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3" Type="http://schemas.openxmlformats.org/officeDocument/2006/relationships/themeOverride" Target="../theme/themeOverride93.xml"/><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3" Type="http://schemas.openxmlformats.org/officeDocument/2006/relationships/themeOverride" Target="../theme/themeOverride94.xml"/><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3" Type="http://schemas.openxmlformats.org/officeDocument/2006/relationships/themeOverride" Target="../theme/themeOverride95.xml"/><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'Pre-1945 Schedules'!$B$10</c:f>
          <c:strCache>
            <c:ptCount val="1"/>
            <c:pt idx="0">
              <c:v>Occupancy - Living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Schedules'!$D$10</c:f>
              <c:strCache>
                <c:ptCount val="1"/>
                <c:pt idx="0">
                  <c:v>Weekday</c:v>
                </c:pt>
              </c:strCache>
            </c:strRef>
          </c:tx>
          <c:spPr>
            <a:ln w="28575" cap="rnd">
              <a:solidFill>
                <a:srgbClr val="A5A8D2"/>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Schedules'!$E$10:$AB$10</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'Pre-1945 Schedules'!$D$11</c:f>
              <c:strCache>
                <c:ptCount val="1"/>
                <c:pt idx="0">
                  <c:v>Sat</c:v>
                </c:pt>
              </c:strCache>
            </c:strRef>
          </c:tx>
          <c:spPr>
            <a:ln w="28575" cap="rnd">
              <a:solidFill>
                <a:srgbClr val="696EB4"/>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Schedules'!$E$11:$AB$11</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'Pre-1945 Schedules'!$D$12</c:f>
              <c:strCache>
                <c:ptCount val="1"/>
                <c:pt idx="0">
                  <c:v>Sun/Holiday</c:v>
                </c:pt>
              </c:strCache>
            </c:strRef>
          </c:tx>
          <c:spPr>
            <a:ln w="28575" cap="rnd">
              <a:solidFill>
                <a:srgbClr val="474C8E"/>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Schedules'!$E$12:$AB$12</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937841864"/>
        <c:axId val="937842648"/>
      </c:lineChart>
      <c:catAx>
        <c:axId val="9378418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37842648"/>
        <c:crosses val="autoZero"/>
        <c:auto val="1"/>
        <c:lblAlgn val="ctr"/>
        <c:lblOffset val="100"/>
        <c:noMultiLvlLbl val="0"/>
      </c:catAx>
      <c:valAx>
        <c:axId val="937842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378418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Schedules'!$D$57</c:f>
              <c:strCache>
                <c:ptCount val="1"/>
                <c:pt idx="0">
                  <c:v>Weekday</c:v>
                </c:pt>
              </c:strCache>
            </c:strRef>
          </c:tx>
          <c:spPr>
            <a:ln w="28575" cap="rnd">
              <a:solidFill>
                <a:srgbClr val="A5A8D2"/>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'Pre-1945 Schedules'!$D$58</c:f>
              <c:strCache>
                <c:ptCount val="1"/>
                <c:pt idx="0">
                  <c:v>Sat</c:v>
                </c:pt>
              </c:strCache>
            </c:strRef>
          </c:tx>
          <c:spPr>
            <a:ln w="28575" cap="rnd">
              <a:solidFill>
                <a:srgbClr val="696EB4"/>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'Pre-1945 Schedules'!$D$59</c:f>
              <c:strCache>
                <c:ptCount val="1"/>
                <c:pt idx="0">
                  <c:v>Sun/Holiday</c:v>
                </c:pt>
              </c:strCache>
            </c:strRef>
          </c:tx>
          <c:spPr>
            <a:ln w="28575" cap="rnd">
              <a:solidFill>
                <a:srgbClr val="474C8E"/>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623550952"/>
        <c:axId val="623552128"/>
      </c:lineChart>
      <c:catAx>
        <c:axId val="6235509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3552128"/>
        <c:crosses val="autoZero"/>
        <c:auto val="1"/>
        <c:lblAlgn val="ctr"/>
        <c:lblOffset val="100"/>
        <c:noMultiLvlLbl val="0"/>
      </c:catAx>
      <c:valAx>
        <c:axId val="6235521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35509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Schedules'!$D$156</c:f>
              <c:strCache>
                <c:ptCount val="1"/>
                <c:pt idx="0">
                  <c:v>Weekday</c:v>
                </c:pt>
              </c:strCache>
            </c:strRef>
          </c:tx>
          <c:spPr>
            <a:ln w="28575" cap="rnd">
              <a:solidFill>
                <a:srgbClr val="A5A8D2"/>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'Post-1990 Schedules'!$D$157</c:f>
              <c:strCache>
                <c:ptCount val="1"/>
                <c:pt idx="0">
                  <c:v>Sat</c:v>
                </c:pt>
              </c:strCache>
            </c:strRef>
          </c:tx>
          <c:spPr>
            <a:ln w="28575" cap="rnd">
              <a:solidFill>
                <a:srgbClr val="696EB4"/>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'Post-1990 Schedules'!$D$158</c:f>
              <c:strCache>
                <c:ptCount val="1"/>
                <c:pt idx="0">
                  <c:v>Sun/Holiday</c:v>
                </c:pt>
              </c:strCache>
            </c:strRef>
          </c:tx>
          <c:spPr>
            <a:ln w="28575" cap="rnd">
              <a:solidFill>
                <a:srgbClr val="474C8E"/>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741120760"/>
        <c:axId val="741121152"/>
      </c:lineChart>
      <c:catAx>
        <c:axId val="7411207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21152"/>
        <c:crosses val="autoZero"/>
        <c:auto val="1"/>
        <c:lblAlgn val="ctr"/>
        <c:lblOffset val="100"/>
        <c:noMultiLvlLbl val="0"/>
      </c:catAx>
      <c:valAx>
        <c:axId val="741121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207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Schedules'!$D$159</c:f>
              <c:strCache>
                <c:ptCount val="1"/>
                <c:pt idx="0">
                  <c:v>Weekday</c:v>
                </c:pt>
              </c:strCache>
            </c:strRef>
          </c:tx>
          <c:spPr>
            <a:ln w="28575" cap="rnd">
              <a:solidFill>
                <a:srgbClr val="A5A8D2"/>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'Post-1990 Schedules'!$D$160</c:f>
              <c:strCache>
                <c:ptCount val="1"/>
                <c:pt idx="0">
                  <c:v>Sat</c:v>
                </c:pt>
              </c:strCache>
            </c:strRef>
          </c:tx>
          <c:spPr>
            <a:ln w="28575" cap="rnd">
              <a:solidFill>
                <a:srgbClr val="696EB4"/>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'Post-1990 Schedules'!$D$161</c:f>
              <c:strCache>
                <c:ptCount val="1"/>
                <c:pt idx="0">
                  <c:v>Sun/Holiday</c:v>
                </c:pt>
              </c:strCache>
            </c:strRef>
          </c:tx>
          <c:spPr>
            <a:ln w="28575" cap="rnd">
              <a:solidFill>
                <a:srgbClr val="474C8E"/>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741129384"/>
        <c:axId val="741130560"/>
      </c:lineChart>
      <c:catAx>
        <c:axId val="7411293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30560"/>
        <c:crosses val="autoZero"/>
        <c:auto val="1"/>
        <c:lblAlgn val="ctr"/>
        <c:lblOffset val="100"/>
        <c:noMultiLvlLbl val="0"/>
      </c:catAx>
      <c:valAx>
        <c:axId val="741130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293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Schedules'!$D$162</c:f>
              <c:strCache>
                <c:ptCount val="1"/>
                <c:pt idx="0">
                  <c:v>Weekday</c:v>
                </c:pt>
              </c:strCache>
            </c:strRef>
          </c:tx>
          <c:spPr>
            <a:ln w="28575" cap="rnd">
              <a:solidFill>
                <a:srgbClr val="A5A8D2"/>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'Post-1990 Schedules'!$D$163</c:f>
              <c:strCache>
                <c:ptCount val="1"/>
                <c:pt idx="0">
                  <c:v>Sat</c:v>
                </c:pt>
              </c:strCache>
            </c:strRef>
          </c:tx>
          <c:spPr>
            <a:ln w="28575" cap="rnd">
              <a:solidFill>
                <a:srgbClr val="696EB4"/>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'Post-1990 Schedules'!$D$164</c:f>
              <c:strCache>
                <c:ptCount val="1"/>
                <c:pt idx="0">
                  <c:v>Sun/Holiday</c:v>
                </c:pt>
              </c:strCache>
            </c:strRef>
          </c:tx>
          <c:spPr>
            <a:ln w="28575" cap="rnd">
              <a:solidFill>
                <a:srgbClr val="474C8E"/>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741141928"/>
        <c:axId val="741131344"/>
      </c:lineChart>
      <c:catAx>
        <c:axId val="7411419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31344"/>
        <c:crosses val="autoZero"/>
        <c:auto val="1"/>
        <c:lblAlgn val="ctr"/>
        <c:lblOffset val="100"/>
        <c:noMultiLvlLbl val="0"/>
      </c:catAx>
      <c:valAx>
        <c:axId val="741131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419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Schedules'!$D$165</c:f>
              <c:strCache>
                <c:ptCount val="1"/>
                <c:pt idx="0">
                  <c:v>Weekday</c:v>
                </c:pt>
              </c:strCache>
            </c:strRef>
          </c:tx>
          <c:spPr>
            <a:ln w="28575" cap="rnd">
              <a:solidFill>
                <a:srgbClr val="A5A8D2"/>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'Post-1990 Schedules'!$D$166</c:f>
              <c:strCache>
                <c:ptCount val="1"/>
                <c:pt idx="0">
                  <c:v>Sat</c:v>
                </c:pt>
              </c:strCache>
            </c:strRef>
          </c:tx>
          <c:spPr>
            <a:ln w="28575" cap="rnd">
              <a:solidFill>
                <a:srgbClr val="696EB4"/>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'Post-1990 Schedules'!$D$167</c:f>
              <c:strCache>
                <c:ptCount val="1"/>
                <c:pt idx="0">
                  <c:v>Sun/Holiday</c:v>
                </c:pt>
              </c:strCache>
            </c:strRef>
          </c:tx>
          <c:spPr>
            <a:ln w="28575" cap="rnd">
              <a:solidFill>
                <a:srgbClr val="474C8E"/>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741143104"/>
        <c:axId val="741138792"/>
      </c:lineChart>
      <c:catAx>
        <c:axId val="7411431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38792"/>
        <c:crosses val="autoZero"/>
        <c:auto val="1"/>
        <c:lblAlgn val="ctr"/>
        <c:lblOffset val="100"/>
        <c:noMultiLvlLbl val="0"/>
      </c:catAx>
      <c:valAx>
        <c:axId val="741138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431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Schedules'!$B$95</c:f>
          <c:strCache>
            <c:ptCount val="1"/>
            <c:pt idx="0">
              <c:v>Receptacles - Always On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'Post-1990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'Post-1990 Schedules'!$D$92:$AB$92</c:f>
              <c:numCache>
                <c:formatCode>0.00</c:formatCode>
                <c:ptCount val="25"/>
                <c:pt idx="0" formatCode="General">
                  <c:v>0</c:v>
                </c:pt>
                <c:pt idx="1">
                  <c:v>0.61</c:v>
                </c:pt>
                <c:pt idx="2">
                  <c:v>0.56000000000000005</c:v>
                </c:pt>
                <c:pt idx="3">
                  <c:v>0.55000000000000004</c:v>
                </c:pt>
                <c:pt idx="4">
                  <c:v>0.55000000000000004</c:v>
                </c:pt>
                <c:pt idx="5">
                  <c:v>0.52</c:v>
                </c:pt>
                <c:pt idx="6">
                  <c:v>0.59</c:v>
                </c:pt>
                <c:pt idx="7">
                  <c:v>0.68</c:v>
                </c:pt>
                <c:pt idx="8">
                  <c:v>0.72</c:v>
                </c:pt>
                <c:pt idx="9">
                  <c:v>0.61</c:v>
                </c:pt>
                <c:pt idx="10">
                  <c:v>0.52</c:v>
                </c:pt>
                <c:pt idx="11">
                  <c:v>0.53</c:v>
                </c:pt>
                <c:pt idx="12">
                  <c:v>0.53</c:v>
                </c:pt>
                <c:pt idx="13">
                  <c:v>0.52</c:v>
                </c:pt>
                <c:pt idx="14">
                  <c:v>0.54</c:v>
                </c:pt>
                <c:pt idx="15">
                  <c:v>0.56999999999999995</c:v>
                </c:pt>
                <c:pt idx="16">
                  <c:v>0.6</c:v>
                </c:pt>
                <c:pt idx="17">
                  <c:v>0.71</c:v>
                </c:pt>
                <c:pt idx="18">
                  <c:v>0.86</c:v>
                </c:pt>
                <c:pt idx="19">
                  <c:v>0.94</c:v>
                </c:pt>
                <c:pt idx="20">
                  <c:v>0.97</c:v>
                </c:pt>
                <c:pt idx="21">
                  <c:v>1</c:v>
                </c:pt>
                <c:pt idx="22">
                  <c:v>0.98</c:v>
                </c:pt>
                <c:pt idx="23">
                  <c:v>0.85</c:v>
                </c:pt>
                <c:pt idx="24">
                  <c:v>0.73</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'Post-1990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'Post-1990 Schedules'!$D$93:$AB$93</c:f>
              <c:numCache>
                <c:formatCode>0.00</c:formatCode>
                <c:ptCount val="25"/>
                <c:pt idx="0" formatCode="General">
                  <c:v>0</c:v>
                </c:pt>
                <c:pt idx="1">
                  <c:v>0.61</c:v>
                </c:pt>
                <c:pt idx="2">
                  <c:v>0.56000000000000005</c:v>
                </c:pt>
                <c:pt idx="3">
                  <c:v>0.55000000000000004</c:v>
                </c:pt>
                <c:pt idx="4">
                  <c:v>0.55000000000000004</c:v>
                </c:pt>
                <c:pt idx="5">
                  <c:v>0.52</c:v>
                </c:pt>
                <c:pt idx="6">
                  <c:v>0.59</c:v>
                </c:pt>
                <c:pt idx="7">
                  <c:v>0.68</c:v>
                </c:pt>
                <c:pt idx="8">
                  <c:v>0.72</c:v>
                </c:pt>
                <c:pt idx="9">
                  <c:v>0.61</c:v>
                </c:pt>
                <c:pt idx="10">
                  <c:v>0.52</c:v>
                </c:pt>
                <c:pt idx="11">
                  <c:v>0.53</c:v>
                </c:pt>
                <c:pt idx="12">
                  <c:v>0.53</c:v>
                </c:pt>
                <c:pt idx="13">
                  <c:v>0.52</c:v>
                </c:pt>
                <c:pt idx="14">
                  <c:v>0.54</c:v>
                </c:pt>
                <c:pt idx="15">
                  <c:v>0.56999999999999995</c:v>
                </c:pt>
                <c:pt idx="16">
                  <c:v>0.6</c:v>
                </c:pt>
                <c:pt idx="17">
                  <c:v>0.71</c:v>
                </c:pt>
                <c:pt idx="18">
                  <c:v>0.86</c:v>
                </c:pt>
                <c:pt idx="19">
                  <c:v>0.94</c:v>
                </c:pt>
                <c:pt idx="20">
                  <c:v>0.97</c:v>
                </c:pt>
                <c:pt idx="21">
                  <c:v>1</c:v>
                </c:pt>
                <c:pt idx="22">
                  <c:v>0.98</c:v>
                </c:pt>
                <c:pt idx="23">
                  <c:v>0.85</c:v>
                </c:pt>
                <c:pt idx="24">
                  <c:v>0.73</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'Post-1990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'Post-1990 Schedules'!$D$94:$AB$94</c:f>
              <c:numCache>
                <c:formatCode>0.00</c:formatCode>
                <c:ptCount val="25"/>
                <c:pt idx="0" formatCode="General">
                  <c:v>0</c:v>
                </c:pt>
                <c:pt idx="1">
                  <c:v>0.61</c:v>
                </c:pt>
                <c:pt idx="2">
                  <c:v>0.56000000000000005</c:v>
                </c:pt>
                <c:pt idx="3">
                  <c:v>0.55000000000000004</c:v>
                </c:pt>
                <c:pt idx="4">
                  <c:v>0.55000000000000004</c:v>
                </c:pt>
                <c:pt idx="5">
                  <c:v>0.52</c:v>
                </c:pt>
                <c:pt idx="6">
                  <c:v>0.59</c:v>
                </c:pt>
                <c:pt idx="7">
                  <c:v>0.68</c:v>
                </c:pt>
                <c:pt idx="8">
                  <c:v>0.72</c:v>
                </c:pt>
                <c:pt idx="9">
                  <c:v>0.61</c:v>
                </c:pt>
                <c:pt idx="10">
                  <c:v>0.52</c:v>
                </c:pt>
                <c:pt idx="11">
                  <c:v>0.53</c:v>
                </c:pt>
                <c:pt idx="12">
                  <c:v>0.53</c:v>
                </c:pt>
                <c:pt idx="13">
                  <c:v>0.52</c:v>
                </c:pt>
                <c:pt idx="14">
                  <c:v>0.54</c:v>
                </c:pt>
                <c:pt idx="15">
                  <c:v>0.56999999999999995</c:v>
                </c:pt>
                <c:pt idx="16">
                  <c:v>0.6</c:v>
                </c:pt>
                <c:pt idx="17">
                  <c:v>0.71</c:v>
                </c:pt>
                <c:pt idx="18">
                  <c:v>0.86</c:v>
                </c:pt>
                <c:pt idx="19">
                  <c:v>0.94</c:v>
                </c:pt>
                <c:pt idx="20">
                  <c:v>0.97</c:v>
                </c:pt>
                <c:pt idx="21">
                  <c:v>1</c:v>
                </c:pt>
                <c:pt idx="22">
                  <c:v>0.98</c:v>
                </c:pt>
                <c:pt idx="23">
                  <c:v>0.85</c:v>
                </c:pt>
                <c:pt idx="24">
                  <c:v>0.73</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41140360"/>
        <c:axId val="741143496"/>
      </c:lineChart>
      <c:catAx>
        <c:axId val="741140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43496"/>
        <c:crosses val="autoZero"/>
        <c:auto val="1"/>
        <c:lblAlgn val="ctr"/>
        <c:lblOffset val="100"/>
        <c:noMultiLvlLbl val="0"/>
      </c:catAx>
      <c:valAx>
        <c:axId val="741143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40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Schedules'!$B$80</c:f>
          <c:strCache>
            <c:ptCount val="1"/>
            <c:pt idx="0">
              <c:v>Receptacles - Refrigerator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Schedules'!$D$80</c:f>
              <c:strCache>
                <c:ptCount val="1"/>
                <c:pt idx="0">
                  <c:v>Weekday</c:v>
                </c:pt>
              </c:strCache>
            </c:strRef>
          </c:tx>
          <c:spPr>
            <a:ln w="28575" cap="rnd">
              <a:solidFill>
                <a:srgbClr val="A5A8D2"/>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Schedules'!$E$80:$AB$80</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'Pre-1945 Schedules'!$D$81</c:f>
              <c:strCache>
                <c:ptCount val="1"/>
                <c:pt idx="0">
                  <c:v>Sat</c:v>
                </c:pt>
              </c:strCache>
            </c:strRef>
          </c:tx>
          <c:spPr>
            <a:ln w="28575" cap="rnd">
              <a:solidFill>
                <a:srgbClr val="696EB4"/>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Schedules'!$E$81:$AB$81</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'Pre-1945 Schedules'!$D$82</c:f>
              <c:strCache>
                <c:ptCount val="1"/>
                <c:pt idx="0">
                  <c:v>Sun/Holiday</c:v>
                </c:pt>
              </c:strCache>
            </c:strRef>
          </c:tx>
          <c:spPr>
            <a:ln w="28575" cap="rnd">
              <a:solidFill>
                <a:srgbClr val="474C8E"/>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Schedules'!$E$82:$AB$82</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854527136"/>
        <c:axId val="854526352"/>
      </c:lineChart>
      <c:catAx>
        <c:axId val="854527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26352"/>
        <c:crosses val="autoZero"/>
        <c:auto val="1"/>
        <c:lblAlgn val="ctr"/>
        <c:lblOffset val="100"/>
        <c:noMultiLvlLbl val="0"/>
      </c:catAx>
      <c:valAx>
        <c:axId val="854526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27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Schedules'!$B$83</c:f>
          <c:strCache>
            <c:ptCount val="1"/>
            <c:pt idx="0">
              <c:v>Receptacles - Clothes Washer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Schedules'!$D$83</c:f>
              <c:strCache>
                <c:ptCount val="1"/>
                <c:pt idx="0">
                  <c:v>Weekday</c:v>
                </c:pt>
              </c:strCache>
            </c:strRef>
          </c:tx>
          <c:spPr>
            <a:ln w="28575" cap="rnd">
              <a:solidFill>
                <a:srgbClr val="A5A8D2"/>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Schedules'!$E$83:$AB$83</c:f>
              <c:numCache>
                <c:formatCode>0.00</c:formatCode>
                <c:ptCount val="24"/>
                <c:pt idx="0">
                  <c:v>8.8999999999999996E-2</c:v>
                </c:pt>
                <c:pt idx="1">
                  <c:v>7.0000000000000007E-2</c:v>
                </c:pt>
                <c:pt idx="2">
                  <c:v>3.5000000000000003E-2</c:v>
                </c:pt>
                <c:pt idx="3">
                  <c:v>3.5000000000000003E-2</c:v>
                </c:pt>
                <c:pt idx="4">
                  <c:v>7.0000000000000007E-2</c:v>
                </c:pt>
                <c:pt idx="5">
                  <c:v>0.11</c:v>
                </c:pt>
                <c:pt idx="6">
                  <c:v>0.21</c:v>
                </c:pt>
                <c:pt idx="7">
                  <c:v>0.46</c:v>
                </c:pt>
                <c:pt idx="8">
                  <c:v>0.69</c:v>
                </c:pt>
                <c:pt idx="9">
                  <c:v>0.82</c:v>
                </c:pt>
                <c:pt idx="10">
                  <c:v>0.8</c:v>
                </c:pt>
                <c:pt idx="11">
                  <c:v>0.71</c:v>
                </c:pt>
                <c:pt idx="12">
                  <c:v>0.64</c:v>
                </c:pt>
                <c:pt idx="13">
                  <c:v>0.56999999999999995</c:v>
                </c:pt>
                <c:pt idx="14">
                  <c:v>0.5</c:v>
                </c:pt>
                <c:pt idx="15">
                  <c:v>0.46</c:v>
                </c:pt>
                <c:pt idx="16">
                  <c:v>0.48</c:v>
                </c:pt>
                <c:pt idx="17">
                  <c:v>0.46</c:v>
                </c:pt>
                <c:pt idx="18">
                  <c:v>0.46</c:v>
                </c:pt>
                <c:pt idx="19">
                  <c:v>0.46</c:v>
                </c:pt>
                <c:pt idx="20">
                  <c:v>0.46</c:v>
                </c:pt>
                <c:pt idx="21">
                  <c:v>0.44</c:v>
                </c:pt>
                <c:pt idx="22">
                  <c:v>0.3</c:v>
                </c:pt>
                <c:pt idx="23">
                  <c:v>0.16</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'Pre-1945 Schedules'!$D$84</c:f>
              <c:strCache>
                <c:ptCount val="1"/>
                <c:pt idx="0">
                  <c:v>Sat</c:v>
                </c:pt>
              </c:strCache>
            </c:strRef>
          </c:tx>
          <c:spPr>
            <a:ln w="28575" cap="rnd">
              <a:solidFill>
                <a:srgbClr val="696EB4"/>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Schedules'!$E$84:$AB$84</c:f>
              <c:numCache>
                <c:formatCode>0.00</c:formatCode>
                <c:ptCount val="24"/>
                <c:pt idx="0">
                  <c:v>0.11</c:v>
                </c:pt>
                <c:pt idx="1">
                  <c:v>0.09</c:v>
                </c:pt>
                <c:pt idx="2">
                  <c:v>0.04</c:v>
                </c:pt>
                <c:pt idx="3">
                  <c:v>0.04</c:v>
                </c:pt>
                <c:pt idx="4">
                  <c:v>0.09</c:v>
                </c:pt>
                <c:pt idx="5">
                  <c:v>0.13</c:v>
                </c:pt>
                <c:pt idx="6">
                  <c:v>0.26</c:v>
                </c:pt>
                <c:pt idx="7">
                  <c:v>0.56999999999999995</c:v>
                </c:pt>
                <c:pt idx="8">
                  <c:v>0.85</c:v>
                </c:pt>
                <c:pt idx="9">
                  <c:v>1</c:v>
                </c:pt>
                <c:pt idx="10">
                  <c:v>0.98</c:v>
                </c:pt>
                <c:pt idx="11">
                  <c:v>0.87</c:v>
                </c:pt>
                <c:pt idx="12">
                  <c:v>0.78</c:v>
                </c:pt>
                <c:pt idx="13">
                  <c:v>0.7</c:v>
                </c:pt>
                <c:pt idx="14">
                  <c:v>0.61</c:v>
                </c:pt>
                <c:pt idx="15">
                  <c:v>0.56999999999999995</c:v>
                </c:pt>
                <c:pt idx="16">
                  <c:v>0.59</c:v>
                </c:pt>
                <c:pt idx="17">
                  <c:v>0.56999999999999995</c:v>
                </c:pt>
                <c:pt idx="18">
                  <c:v>0.56999999999999995</c:v>
                </c:pt>
                <c:pt idx="19">
                  <c:v>0.56999999999999995</c:v>
                </c:pt>
                <c:pt idx="20">
                  <c:v>0.56999999999999995</c:v>
                </c:pt>
                <c:pt idx="21">
                  <c:v>0.54</c:v>
                </c:pt>
                <c:pt idx="22">
                  <c:v>0.37</c:v>
                </c:pt>
                <c:pt idx="23">
                  <c:v>0.2</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'Pre-1945 Schedules'!$D$85</c:f>
              <c:strCache>
                <c:ptCount val="1"/>
                <c:pt idx="0">
                  <c:v>Sun/Holiday</c:v>
                </c:pt>
              </c:strCache>
            </c:strRef>
          </c:tx>
          <c:spPr>
            <a:ln w="28575" cap="rnd">
              <a:solidFill>
                <a:srgbClr val="474C8E"/>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Schedules'!$E$85:$AB$85</c:f>
              <c:numCache>
                <c:formatCode>0.00</c:formatCode>
                <c:ptCount val="24"/>
                <c:pt idx="0">
                  <c:v>0.11</c:v>
                </c:pt>
                <c:pt idx="1">
                  <c:v>0.09</c:v>
                </c:pt>
                <c:pt idx="2">
                  <c:v>0.04</c:v>
                </c:pt>
                <c:pt idx="3">
                  <c:v>0.04</c:v>
                </c:pt>
                <c:pt idx="4">
                  <c:v>0.09</c:v>
                </c:pt>
                <c:pt idx="5">
                  <c:v>0.13</c:v>
                </c:pt>
                <c:pt idx="6">
                  <c:v>0.26</c:v>
                </c:pt>
                <c:pt idx="7">
                  <c:v>0.56999999999999995</c:v>
                </c:pt>
                <c:pt idx="8">
                  <c:v>0.85</c:v>
                </c:pt>
                <c:pt idx="9">
                  <c:v>1</c:v>
                </c:pt>
                <c:pt idx="10">
                  <c:v>0.98</c:v>
                </c:pt>
                <c:pt idx="11">
                  <c:v>0.87</c:v>
                </c:pt>
                <c:pt idx="12">
                  <c:v>0.78</c:v>
                </c:pt>
                <c:pt idx="13">
                  <c:v>0.7</c:v>
                </c:pt>
                <c:pt idx="14">
                  <c:v>0.61</c:v>
                </c:pt>
                <c:pt idx="15">
                  <c:v>0.56999999999999995</c:v>
                </c:pt>
                <c:pt idx="16">
                  <c:v>0.59</c:v>
                </c:pt>
                <c:pt idx="17">
                  <c:v>0.56999999999999995</c:v>
                </c:pt>
                <c:pt idx="18">
                  <c:v>0.56999999999999995</c:v>
                </c:pt>
                <c:pt idx="19">
                  <c:v>0.56999999999999995</c:v>
                </c:pt>
                <c:pt idx="20">
                  <c:v>0.56999999999999995</c:v>
                </c:pt>
                <c:pt idx="21">
                  <c:v>0.54</c:v>
                </c:pt>
                <c:pt idx="22">
                  <c:v>0.37</c:v>
                </c:pt>
                <c:pt idx="23">
                  <c:v>0.2</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854523216"/>
        <c:axId val="854517728"/>
      </c:lineChart>
      <c:catAx>
        <c:axId val="8545232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17728"/>
        <c:crosses val="autoZero"/>
        <c:auto val="1"/>
        <c:lblAlgn val="ctr"/>
        <c:lblOffset val="100"/>
        <c:noMultiLvlLbl val="0"/>
      </c:catAx>
      <c:valAx>
        <c:axId val="854517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232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Schedules'!$B$86</c:f>
          <c:strCache>
            <c:ptCount val="1"/>
            <c:pt idx="0">
              <c:v>Receptacles - Clothes Dryer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Schedules'!$D$86</c:f>
              <c:strCache>
                <c:ptCount val="1"/>
                <c:pt idx="0">
                  <c:v>Weekday</c:v>
                </c:pt>
              </c:strCache>
            </c:strRef>
          </c:tx>
          <c:spPr>
            <a:ln w="28575" cap="rnd">
              <a:solidFill>
                <a:srgbClr val="A5A8D2"/>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Schedules'!$E$86:$AB$86</c:f>
              <c:numCache>
                <c:formatCode>0.00</c:formatCode>
                <c:ptCount val="24"/>
                <c:pt idx="0">
                  <c:v>0.1</c:v>
                </c:pt>
                <c:pt idx="1">
                  <c:v>0.06</c:v>
                </c:pt>
                <c:pt idx="2">
                  <c:v>0.04</c:v>
                </c:pt>
                <c:pt idx="3">
                  <c:v>0.02</c:v>
                </c:pt>
                <c:pt idx="4">
                  <c:v>0.04</c:v>
                </c:pt>
                <c:pt idx="5">
                  <c:v>0.06</c:v>
                </c:pt>
                <c:pt idx="6">
                  <c:v>0.16</c:v>
                </c:pt>
                <c:pt idx="7">
                  <c:v>0.32</c:v>
                </c:pt>
                <c:pt idx="8">
                  <c:v>0.49</c:v>
                </c:pt>
                <c:pt idx="9">
                  <c:v>0.69</c:v>
                </c:pt>
                <c:pt idx="10">
                  <c:v>0.79</c:v>
                </c:pt>
                <c:pt idx="11">
                  <c:v>0.82</c:v>
                </c:pt>
                <c:pt idx="12">
                  <c:v>0.75</c:v>
                </c:pt>
                <c:pt idx="13">
                  <c:v>0.68</c:v>
                </c:pt>
                <c:pt idx="14">
                  <c:v>0.61</c:v>
                </c:pt>
                <c:pt idx="15">
                  <c:v>0.57999999999999996</c:v>
                </c:pt>
                <c:pt idx="16">
                  <c:v>0.56000000000000005</c:v>
                </c:pt>
                <c:pt idx="17">
                  <c:v>0.55000000000000004</c:v>
                </c:pt>
                <c:pt idx="18">
                  <c:v>0.52</c:v>
                </c:pt>
                <c:pt idx="19">
                  <c:v>0.51</c:v>
                </c:pt>
                <c:pt idx="20">
                  <c:v>0.53</c:v>
                </c:pt>
                <c:pt idx="21">
                  <c:v>0.55000000000000004</c:v>
                </c:pt>
                <c:pt idx="22">
                  <c:v>0.44</c:v>
                </c:pt>
                <c:pt idx="23">
                  <c:v>0.24</c:v>
                </c:pt>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'Pre-1945 Schedules'!$D$87</c:f>
              <c:strCache>
                <c:ptCount val="1"/>
                <c:pt idx="0">
                  <c:v>Sat</c:v>
                </c:pt>
              </c:strCache>
            </c:strRef>
          </c:tx>
          <c:spPr>
            <a:ln w="28575" cap="rnd">
              <a:solidFill>
                <a:srgbClr val="696EB4"/>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Schedules'!$E$87:$AB$87</c:f>
              <c:numCache>
                <c:formatCode>0.00</c:formatCode>
                <c:ptCount val="24"/>
                <c:pt idx="0">
                  <c:v>0.12</c:v>
                </c:pt>
                <c:pt idx="1">
                  <c:v>7.0000000000000007E-2</c:v>
                </c:pt>
                <c:pt idx="2">
                  <c:v>0.05</c:v>
                </c:pt>
                <c:pt idx="3">
                  <c:v>0.02</c:v>
                </c:pt>
                <c:pt idx="4">
                  <c:v>0.05</c:v>
                </c:pt>
                <c:pt idx="5">
                  <c:v>7.0000000000000007E-2</c:v>
                </c:pt>
                <c:pt idx="6">
                  <c:v>0.2</c:v>
                </c:pt>
                <c:pt idx="7">
                  <c:v>0.39</c:v>
                </c:pt>
                <c:pt idx="8">
                  <c:v>0.6</c:v>
                </c:pt>
                <c:pt idx="9">
                  <c:v>0.84</c:v>
                </c:pt>
                <c:pt idx="10">
                  <c:v>0.96</c:v>
                </c:pt>
                <c:pt idx="11">
                  <c:v>1</c:v>
                </c:pt>
                <c:pt idx="12">
                  <c:v>0.91</c:v>
                </c:pt>
                <c:pt idx="13">
                  <c:v>0.83</c:v>
                </c:pt>
                <c:pt idx="14">
                  <c:v>0.75</c:v>
                </c:pt>
                <c:pt idx="15">
                  <c:v>0.71</c:v>
                </c:pt>
                <c:pt idx="16">
                  <c:v>0.68</c:v>
                </c:pt>
                <c:pt idx="17">
                  <c:v>0.67</c:v>
                </c:pt>
                <c:pt idx="18">
                  <c:v>0.63</c:v>
                </c:pt>
                <c:pt idx="19">
                  <c:v>0.62</c:v>
                </c:pt>
                <c:pt idx="20">
                  <c:v>0.65</c:v>
                </c:pt>
                <c:pt idx="21">
                  <c:v>0.67</c:v>
                </c:pt>
                <c:pt idx="22">
                  <c:v>0.54</c:v>
                </c:pt>
                <c:pt idx="23">
                  <c:v>0.28999999999999998</c:v>
                </c:pt>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'Pre-1945 Schedules'!$D$88</c:f>
              <c:strCache>
                <c:ptCount val="1"/>
                <c:pt idx="0">
                  <c:v>Sun/Holiday</c:v>
                </c:pt>
              </c:strCache>
            </c:strRef>
          </c:tx>
          <c:spPr>
            <a:ln w="28575" cap="rnd">
              <a:solidFill>
                <a:srgbClr val="474C8E"/>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Schedules'!$E$88:$AB$88</c:f>
              <c:numCache>
                <c:formatCode>0.00</c:formatCode>
                <c:ptCount val="24"/>
                <c:pt idx="0">
                  <c:v>0.12</c:v>
                </c:pt>
                <c:pt idx="1">
                  <c:v>7.0000000000000007E-2</c:v>
                </c:pt>
                <c:pt idx="2">
                  <c:v>0.05</c:v>
                </c:pt>
                <c:pt idx="3">
                  <c:v>0.02</c:v>
                </c:pt>
                <c:pt idx="4">
                  <c:v>0.05</c:v>
                </c:pt>
                <c:pt idx="5">
                  <c:v>7.0000000000000007E-2</c:v>
                </c:pt>
                <c:pt idx="6">
                  <c:v>0.2</c:v>
                </c:pt>
                <c:pt idx="7">
                  <c:v>0.39</c:v>
                </c:pt>
                <c:pt idx="8">
                  <c:v>0.6</c:v>
                </c:pt>
                <c:pt idx="9">
                  <c:v>0.84</c:v>
                </c:pt>
                <c:pt idx="10">
                  <c:v>0.96</c:v>
                </c:pt>
                <c:pt idx="11">
                  <c:v>1</c:v>
                </c:pt>
                <c:pt idx="12">
                  <c:v>0.91</c:v>
                </c:pt>
                <c:pt idx="13">
                  <c:v>0.83</c:v>
                </c:pt>
                <c:pt idx="14">
                  <c:v>0.75</c:v>
                </c:pt>
                <c:pt idx="15">
                  <c:v>0.71</c:v>
                </c:pt>
                <c:pt idx="16">
                  <c:v>0.68</c:v>
                </c:pt>
                <c:pt idx="17">
                  <c:v>0.67</c:v>
                </c:pt>
                <c:pt idx="18">
                  <c:v>0.63</c:v>
                </c:pt>
                <c:pt idx="19">
                  <c:v>0.62</c:v>
                </c:pt>
                <c:pt idx="20">
                  <c:v>0.65</c:v>
                </c:pt>
                <c:pt idx="21">
                  <c:v>0.67</c:v>
                </c:pt>
                <c:pt idx="22">
                  <c:v>0.54</c:v>
                </c:pt>
                <c:pt idx="23">
                  <c:v>0.28999999999999998</c:v>
                </c:pt>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854518904"/>
        <c:axId val="854514200"/>
      </c:lineChart>
      <c:catAx>
        <c:axId val="8545189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14200"/>
        <c:crosses val="autoZero"/>
        <c:auto val="1"/>
        <c:lblAlgn val="ctr"/>
        <c:lblOffset val="100"/>
        <c:noMultiLvlLbl val="0"/>
      </c:catAx>
      <c:valAx>
        <c:axId val="854514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189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Schedules'!$B$89</c:f>
          <c:strCache>
            <c:ptCount val="1"/>
            <c:pt idx="0">
              <c:v>Receptacles - Dishwasher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Schedules'!$D$89</c:f>
              <c:strCache>
                <c:ptCount val="1"/>
                <c:pt idx="0">
                  <c:v>Weekday</c:v>
                </c:pt>
              </c:strCache>
            </c:strRef>
          </c:tx>
          <c:spPr>
            <a:ln w="28575" cap="rnd">
              <a:solidFill>
                <a:srgbClr val="A5A8D2"/>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Schedules'!$E$89:$AB$89</c:f>
              <c:numCache>
                <c:formatCode>0.00</c:formatCode>
                <c:ptCount val="24"/>
                <c:pt idx="0">
                  <c:v>0.13</c:v>
                </c:pt>
                <c:pt idx="1">
                  <c:v>0.06</c:v>
                </c:pt>
                <c:pt idx="2">
                  <c:v>0.04</c:v>
                </c:pt>
                <c:pt idx="3">
                  <c:v>0.03</c:v>
                </c:pt>
                <c:pt idx="4">
                  <c:v>0.03</c:v>
                </c:pt>
                <c:pt idx="5">
                  <c:v>0.09</c:v>
                </c:pt>
                <c:pt idx="6">
                  <c:v>0.17</c:v>
                </c:pt>
                <c:pt idx="7">
                  <c:v>0.26</c:v>
                </c:pt>
                <c:pt idx="8">
                  <c:v>0.49</c:v>
                </c:pt>
                <c:pt idx="9">
                  <c:v>0.55000000000000004</c:v>
                </c:pt>
                <c:pt idx="10">
                  <c:v>0.47</c:v>
                </c:pt>
                <c:pt idx="11">
                  <c:v>0.4</c:v>
                </c:pt>
                <c:pt idx="12">
                  <c:v>0.34</c:v>
                </c:pt>
                <c:pt idx="13">
                  <c:v>0.39</c:v>
                </c:pt>
                <c:pt idx="14">
                  <c:v>0.32</c:v>
                </c:pt>
                <c:pt idx="15">
                  <c:v>0.3</c:v>
                </c:pt>
                <c:pt idx="16">
                  <c:v>0.32</c:v>
                </c:pt>
                <c:pt idx="17">
                  <c:v>0.42</c:v>
                </c:pt>
                <c:pt idx="18">
                  <c:v>0.73</c:v>
                </c:pt>
                <c:pt idx="19">
                  <c:v>0.93</c:v>
                </c:pt>
                <c:pt idx="20">
                  <c:v>0.76</c:v>
                </c:pt>
                <c:pt idx="21">
                  <c:v>0.56000000000000005</c:v>
                </c:pt>
                <c:pt idx="22">
                  <c:v>0.37</c:v>
                </c:pt>
                <c:pt idx="23">
                  <c:v>0.26</c:v>
                </c:pt>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'Pre-1945 Schedules'!$D$90</c:f>
              <c:strCache>
                <c:ptCount val="1"/>
                <c:pt idx="0">
                  <c:v>Sat</c:v>
                </c:pt>
              </c:strCache>
            </c:strRef>
          </c:tx>
          <c:spPr>
            <a:ln w="28575" cap="rnd">
              <a:solidFill>
                <a:srgbClr val="696EB4"/>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Schedules'!$E$90:$AB$90</c:f>
              <c:numCache>
                <c:formatCode>0.00</c:formatCode>
                <c:ptCount val="24"/>
                <c:pt idx="0">
                  <c:v>0.14000000000000001</c:v>
                </c:pt>
                <c:pt idx="1">
                  <c:v>0.06</c:v>
                </c:pt>
                <c:pt idx="2">
                  <c:v>0.05</c:v>
                </c:pt>
                <c:pt idx="3">
                  <c:v>0.03</c:v>
                </c:pt>
                <c:pt idx="4">
                  <c:v>0.03</c:v>
                </c:pt>
                <c:pt idx="5">
                  <c:v>0.09</c:v>
                </c:pt>
                <c:pt idx="6">
                  <c:v>0.18</c:v>
                </c:pt>
                <c:pt idx="7">
                  <c:v>0.28000000000000003</c:v>
                </c:pt>
                <c:pt idx="8">
                  <c:v>0.52</c:v>
                </c:pt>
                <c:pt idx="9">
                  <c:v>0.57999999999999996</c:v>
                </c:pt>
                <c:pt idx="10">
                  <c:v>0.51</c:v>
                </c:pt>
                <c:pt idx="11">
                  <c:v>0.43</c:v>
                </c:pt>
                <c:pt idx="12">
                  <c:v>0.37</c:v>
                </c:pt>
                <c:pt idx="13">
                  <c:v>0.42</c:v>
                </c:pt>
                <c:pt idx="14">
                  <c:v>0.34</c:v>
                </c:pt>
                <c:pt idx="15">
                  <c:v>0.32</c:v>
                </c:pt>
                <c:pt idx="16">
                  <c:v>0.34</c:v>
                </c:pt>
                <c:pt idx="17">
                  <c:v>0.45</c:v>
                </c:pt>
                <c:pt idx="18">
                  <c:v>0.78</c:v>
                </c:pt>
                <c:pt idx="19">
                  <c:v>1</c:v>
                </c:pt>
                <c:pt idx="20">
                  <c:v>0.82</c:v>
                </c:pt>
                <c:pt idx="21">
                  <c:v>0.6</c:v>
                </c:pt>
                <c:pt idx="22">
                  <c:v>0.4</c:v>
                </c:pt>
                <c:pt idx="23">
                  <c:v>0.28000000000000003</c:v>
                </c:pt>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'Pre-1945 Schedules'!$D$91</c:f>
              <c:strCache>
                <c:ptCount val="1"/>
                <c:pt idx="0">
                  <c:v>Sun/Holiday</c:v>
                </c:pt>
              </c:strCache>
            </c:strRef>
          </c:tx>
          <c:spPr>
            <a:ln w="28575" cap="rnd">
              <a:solidFill>
                <a:srgbClr val="474C8E"/>
              </a:solidFill>
              <a:round/>
            </a:ln>
            <a:effectLst/>
          </c:spPr>
          <c:marker>
            <c:symbol val="none"/>
          </c:marker>
          <c:cat>
            <c:strRef>
              <c:f>'Pre-1945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Schedules'!$E$91:$AB$91</c:f>
              <c:numCache>
                <c:formatCode>0.00</c:formatCode>
                <c:ptCount val="24"/>
                <c:pt idx="0">
                  <c:v>0.14000000000000001</c:v>
                </c:pt>
                <c:pt idx="1">
                  <c:v>0.06</c:v>
                </c:pt>
                <c:pt idx="2">
                  <c:v>0.05</c:v>
                </c:pt>
                <c:pt idx="3">
                  <c:v>0.03</c:v>
                </c:pt>
                <c:pt idx="4">
                  <c:v>0.03</c:v>
                </c:pt>
                <c:pt idx="5">
                  <c:v>0.09</c:v>
                </c:pt>
                <c:pt idx="6">
                  <c:v>0.18</c:v>
                </c:pt>
                <c:pt idx="7">
                  <c:v>0.28000000000000003</c:v>
                </c:pt>
                <c:pt idx="8">
                  <c:v>0.52</c:v>
                </c:pt>
                <c:pt idx="9">
                  <c:v>0.57999999999999996</c:v>
                </c:pt>
                <c:pt idx="10">
                  <c:v>0.51</c:v>
                </c:pt>
                <c:pt idx="11">
                  <c:v>0.43</c:v>
                </c:pt>
                <c:pt idx="12">
                  <c:v>0.37</c:v>
                </c:pt>
                <c:pt idx="13">
                  <c:v>0.42</c:v>
                </c:pt>
                <c:pt idx="14">
                  <c:v>0.34</c:v>
                </c:pt>
                <c:pt idx="15">
                  <c:v>0.32</c:v>
                </c:pt>
                <c:pt idx="16">
                  <c:v>0.34</c:v>
                </c:pt>
                <c:pt idx="17">
                  <c:v>0.45</c:v>
                </c:pt>
                <c:pt idx="18">
                  <c:v>0.78</c:v>
                </c:pt>
                <c:pt idx="19">
                  <c:v>1</c:v>
                </c:pt>
                <c:pt idx="20">
                  <c:v>0.82</c:v>
                </c:pt>
                <c:pt idx="21">
                  <c:v>0.6</c:v>
                </c:pt>
                <c:pt idx="22">
                  <c:v>0.4</c:v>
                </c:pt>
                <c:pt idx="23">
                  <c:v>0.28000000000000003</c:v>
                </c:pt>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854514984"/>
        <c:axId val="854513808"/>
      </c:lineChart>
      <c:catAx>
        <c:axId val="8545149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13808"/>
        <c:crosses val="autoZero"/>
        <c:auto val="1"/>
        <c:lblAlgn val="ctr"/>
        <c:lblOffset val="100"/>
        <c:noMultiLvlLbl val="0"/>
      </c:catAx>
      <c:valAx>
        <c:axId val="854513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149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Schedules'!$B$92</c:f>
          <c:strCache>
            <c:ptCount val="1"/>
            <c:pt idx="0">
              <c:v>Receptacles - Misc Plug Load</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Schedules'!$D$92</c:f>
              <c:strCache>
                <c:ptCount val="1"/>
                <c:pt idx="0">
                  <c:v>Weekday</c:v>
                </c:pt>
              </c:strCache>
            </c:strRef>
          </c:tx>
          <c:spPr>
            <a:ln w="28575" cap="rnd">
              <a:solidFill>
                <a:srgbClr val="A5A8D2"/>
              </a:solidFill>
              <a:round/>
            </a:ln>
            <a:effectLst/>
          </c:spPr>
          <c:marker>
            <c:symbol val="none"/>
          </c:marker>
          <c:val>
            <c:numRef>
              <c:f>'Pre-1945 Schedules'!$E$92:$AB$92</c:f>
              <c:numCache>
                <c:formatCode>0.00</c:formatCode>
                <c:ptCount val="24"/>
                <c:pt idx="0">
                  <c:v>0.61</c:v>
                </c:pt>
                <c:pt idx="1">
                  <c:v>0.56000000000000005</c:v>
                </c:pt>
                <c:pt idx="2">
                  <c:v>0.55000000000000004</c:v>
                </c:pt>
                <c:pt idx="3">
                  <c:v>0.55000000000000004</c:v>
                </c:pt>
                <c:pt idx="4">
                  <c:v>0.52</c:v>
                </c:pt>
                <c:pt idx="5">
                  <c:v>0.59</c:v>
                </c:pt>
                <c:pt idx="6">
                  <c:v>0.68</c:v>
                </c:pt>
                <c:pt idx="7">
                  <c:v>0.72</c:v>
                </c:pt>
                <c:pt idx="8">
                  <c:v>0.61</c:v>
                </c:pt>
                <c:pt idx="9">
                  <c:v>0.52</c:v>
                </c:pt>
                <c:pt idx="10">
                  <c:v>0.53</c:v>
                </c:pt>
                <c:pt idx="11">
                  <c:v>0.53</c:v>
                </c:pt>
                <c:pt idx="12">
                  <c:v>0.52</c:v>
                </c:pt>
                <c:pt idx="13">
                  <c:v>0.54</c:v>
                </c:pt>
                <c:pt idx="14">
                  <c:v>0.56999999999999995</c:v>
                </c:pt>
                <c:pt idx="15">
                  <c:v>0.6</c:v>
                </c:pt>
                <c:pt idx="16">
                  <c:v>0.71</c:v>
                </c:pt>
                <c:pt idx="17">
                  <c:v>0.86</c:v>
                </c:pt>
                <c:pt idx="18">
                  <c:v>0.94</c:v>
                </c:pt>
                <c:pt idx="19">
                  <c:v>0.97</c:v>
                </c:pt>
                <c:pt idx="20">
                  <c:v>1</c:v>
                </c:pt>
                <c:pt idx="21">
                  <c:v>0.98</c:v>
                </c:pt>
                <c:pt idx="22">
                  <c:v>0.85</c:v>
                </c:pt>
                <c:pt idx="23">
                  <c:v>0.73</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'Pre-1945 Schedules'!$D$93</c:f>
              <c:strCache>
                <c:ptCount val="1"/>
                <c:pt idx="0">
                  <c:v>Sat</c:v>
                </c:pt>
              </c:strCache>
            </c:strRef>
          </c:tx>
          <c:spPr>
            <a:ln w="28575" cap="rnd">
              <a:solidFill>
                <a:srgbClr val="696EB4"/>
              </a:solidFill>
              <a:round/>
            </a:ln>
            <a:effectLst/>
          </c:spPr>
          <c:marker>
            <c:symbol val="none"/>
          </c:marker>
          <c:val>
            <c:numRef>
              <c:f>'Pre-1945 Schedules'!$E$93:$AB$93</c:f>
              <c:numCache>
                <c:formatCode>0.00</c:formatCode>
                <c:ptCount val="24"/>
                <c:pt idx="0">
                  <c:v>0.61</c:v>
                </c:pt>
                <c:pt idx="1">
                  <c:v>0.56000000000000005</c:v>
                </c:pt>
                <c:pt idx="2">
                  <c:v>0.55000000000000004</c:v>
                </c:pt>
                <c:pt idx="3">
                  <c:v>0.55000000000000004</c:v>
                </c:pt>
                <c:pt idx="4">
                  <c:v>0.52</c:v>
                </c:pt>
                <c:pt idx="5">
                  <c:v>0.59</c:v>
                </c:pt>
                <c:pt idx="6">
                  <c:v>0.68</c:v>
                </c:pt>
                <c:pt idx="7">
                  <c:v>0.72</c:v>
                </c:pt>
                <c:pt idx="8">
                  <c:v>0.61</c:v>
                </c:pt>
                <c:pt idx="9">
                  <c:v>0.52</c:v>
                </c:pt>
                <c:pt idx="10">
                  <c:v>0.53</c:v>
                </c:pt>
                <c:pt idx="11">
                  <c:v>0.53</c:v>
                </c:pt>
                <c:pt idx="12">
                  <c:v>0.52</c:v>
                </c:pt>
                <c:pt idx="13">
                  <c:v>0.54</c:v>
                </c:pt>
                <c:pt idx="14">
                  <c:v>0.56999999999999995</c:v>
                </c:pt>
                <c:pt idx="15">
                  <c:v>0.6</c:v>
                </c:pt>
                <c:pt idx="16">
                  <c:v>0.71</c:v>
                </c:pt>
                <c:pt idx="17">
                  <c:v>0.86</c:v>
                </c:pt>
                <c:pt idx="18">
                  <c:v>0.94</c:v>
                </c:pt>
                <c:pt idx="19">
                  <c:v>0.97</c:v>
                </c:pt>
                <c:pt idx="20">
                  <c:v>1</c:v>
                </c:pt>
                <c:pt idx="21">
                  <c:v>0.98</c:v>
                </c:pt>
                <c:pt idx="22">
                  <c:v>0.85</c:v>
                </c:pt>
                <c:pt idx="23">
                  <c:v>0.73</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'Pre-1945 Schedules'!$D$94</c:f>
              <c:strCache>
                <c:ptCount val="1"/>
                <c:pt idx="0">
                  <c:v>Sun/Holiday</c:v>
                </c:pt>
              </c:strCache>
            </c:strRef>
          </c:tx>
          <c:spPr>
            <a:ln w="28575" cap="rnd">
              <a:solidFill>
                <a:srgbClr val="474C8E"/>
              </a:solidFill>
              <a:round/>
            </a:ln>
            <a:effectLst/>
          </c:spPr>
          <c:marker>
            <c:symbol val="none"/>
          </c:marker>
          <c:val>
            <c:numRef>
              <c:f>'Pre-1945 Schedules'!$E$94:$AB$94</c:f>
              <c:numCache>
                <c:formatCode>0.00</c:formatCode>
                <c:ptCount val="24"/>
                <c:pt idx="0">
                  <c:v>0.61</c:v>
                </c:pt>
                <c:pt idx="1">
                  <c:v>0.56000000000000005</c:v>
                </c:pt>
                <c:pt idx="2">
                  <c:v>0.55000000000000004</c:v>
                </c:pt>
                <c:pt idx="3">
                  <c:v>0.55000000000000004</c:v>
                </c:pt>
                <c:pt idx="4">
                  <c:v>0.52</c:v>
                </c:pt>
                <c:pt idx="5">
                  <c:v>0.59</c:v>
                </c:pt>
                <c:pt idx="6">
                  <c:v>0.68</c:v>
                </c:pt>
                <c:pt idx="7">
                  <c:v>0.72</c:v>
                </c:pt>
                <c:pt idx="8">
                  <c:v>0.61</c:v>
                </c:pt>
                <c:pt idx="9">
                  <c:v>0.52</c:v>
                </c:pt>
                <c:pt idx="10">
                  <c:v>0.53</c:v>
                </c:pt>
                <c:pt idx="11">
                  <c:v>0.53</c:v>
                </c:pt>
                <c:pt idx="12">
                  <c:v>0.52</c:v>
                </c:pt>
                <c:pt idx="13">
                  <c:v>0.54</c:v>
                </c:pt>
                <c:pt idx="14">
                  <c:v>0.56999999999999995</c:v>
                </c:pt>
                <c:pt idx="15">
                  <c:v>0.6</c:v>
                </c:pt>
                <c:pt idx="16">
                  <c:v>0.71</c:v>
                </c:pt>
                <c:pt idx="17">
                  <c:v>0.86</c:v>
                </c:pt>
                <c:pt idx="18">
                  <c:v>0.94</c:v>
                </c:pt>
                <c:pt idx="19">
                  <c:v>0.97</c:v>
                </c:pt>
                <c:pt idx="20">
                  <c:v>1</c:v>
                </c:pt>
                <c:pt idx="21">
                  <c:v>0.98</c:v>
                </c:pt>
                <c:pt idx="22">
                  <c:v>0.85</c:v>
                </c:pt>
                <c:pt idx="23">
                  <c:v>0.73</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54516160"/>
        <c:axId val="854518120"/>
      </c:lineChart>
      <c:catAx>
        <c:axId val="854516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18120"/>
        <c:crosses val="autoZero"/>
        <c:auto val="1"/>
        <c:lblAlgn val="ctr"/>
        <c:lblOffset val="100"/>
        <c:noMultiLvlLbl val="0"/>
      </c:catAx>
      <c:valAx>
        <c:axId val="854518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16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Schedules'!$B$118</c:f>
          <c:strCache>
            <c:ptCount val="1"/>
            <c:pt idx="0">
              <c:v>Domestic Hot Water - Sinks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Schedules'!$D$118</c:f>
              <c:strCache>
                <c:ptCount val="1"/>
                <c:pt idx="0">
                  <c:v>Weekday</c:v>
                </c:pt>
              </c:strCache>
            </c:strRef>
          </c:tx>
          <c:spPr>
            <a:ln w="28575" cap="rnd">
              <a:solidFill>
                <a:srgbClr val="A5A8D2"/>
              </a:solidFill>
              <a:round/>
            </a:ln>
            <a:effectLst/>
          </c:spPr>
          <c:marker>
            <c:symbol val="none"/>
          </c:marker>
          <c:cat>
            <c:strRef>
              <c:f>'Pre-1945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Schedules'!$E$118:$AB$118</c:f>
              <c:numCache>
                <c:formatCode>0.00</c:formatCode>
                <c:ptCount val="24"/>
                <c:pt idx="0">
                  <c:v>0.18</c:v>
                </c:pt>
                <c:pt idx="1">
                  <c:v>0.09</c:v>
                </c:pt>
                <c:pt idx="2">
                  <c:v>0.06</c:v>
                </c:pt>
                <c:pt idx="3">
                  <c:v>0.06</c:v>
                </c:pt>
                <c:pt idx="4">
                  <c:v>0.09</c:v>
                </c:pt>
                <c:pt idx="5">
                  <c:v>0.23</c:v>
                </c:pt>
                <c:pt idx="6">
                  <c:v>0.54</c:v>
                </c:pt>
                <c:pt idx="7">
                  <c:v>0.78</c:v>
                </c:pt>
                <c:pt idx="8">
                  <c:v>0.83</c:v>
                </c:pt>
                <c:pt idx="9">
                  <c:v>0.78</c:v>
                </c:pt>
                <c:pt idx="10">
                  <c:v>0.69</c:v>
                </c:pt>
                <c:pt idx="11">
                  <c:v>0.63</c:v>
                </c:pt>
                <c:pt idx="12">
                  <c:v>0.61</c:v>
                </c:pt>
                <c:pt idx="13">
                  <c:v>0.56999999999999995</c:v>
                </c:pt>
                <c:pt idx="14">
                  <c:v>0.52</c:v>
                </c:pt>
                <c:pt idx="15">
                  <c:v>0.54</c:v>
                </c:pt>
                <c:pt idx="16">
                  <c:v>0.61</c:v>
                </c:pt>
                <c:pt idx="17">
                  <c:v>0.82</c:v>
                </c:pt>
                <c:pt idx="18">
                  <c:v>0.94</c:v>
                </c:pt>
                <c:pt idx="19">
                  <c:v>0.87</c:v>
                </c:pt>
                <c:pt idx="20">
                  <c:v>0.71</c:v>
                </c:pt>
                <c:pt idx="21">
                  <c:v>0.61</c:v>
                </c:pt>
                <c:pt idx="22">
                  <c:v>0.5</c:v>
                </c:pt>
                <c:pt idx="23">
                  <c:v>0.34</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'Pre-1945 Schedules'!$D$119</c:f>
              <c:strCache>
                <c:ptCount val="1"/>
                <c:pt idx="0">
                  <c:v>Sat</c:v>
                </c:pt>
              </c:strCache>
            </c:strRef>
          </c:tx>
          <c:spPr>
            <a:ln w="28575" cap="rnd">
              <a:solidFill>
                <a:srgbClr val="696EB4"/>
              </a:solidFill>
              <a:round/>
            </a:ln>
            <a:effectLst/>
          </c:spPr>
          <c:marker>
            <c:symbol val="none"/>
          </c:marker>
          <c:cat>
            <c:strRef>
              <c:f>'Pre-1945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Schedules'!$E$119:$AB$119</c:f>
              <c:numCache>
                <c:formatCode>0.00</c:formatCode>
                <c:ptCount val="24"/>
                <c:pt idx="0">
                  <c:v>0.19</c:v>
                </c:pt>
                <c:pt idx="1">
                  <c:v>0.09</c:v>
                </c:pt>
                <c:pt idx="2">
                  <c:v>7.0000000000000007E-2</c:v>
                </c:pt>
                <c:pt idx="3">
                  <c:v>7.0000000000000007E-2</c:v>
                </c:pt>
                <c:pt idx="4">
                  <c:v>0.09</c:v>
                </c:pt>
                <c:pt idx="5">
                  <c:v>0.24</c:v>
                </c:pt>
                <c:pt idx="6">
                  <c:v>0.56999999999999995</c:v>
                </c:pt>
                <c:pt idx="7">
                  <c:v>0.83</c:v>
                </c:pt>
                <c:pt idx="8">
                  <c:v>0.88</c:v>
                </c:pt>
                <c:pt idx="9">
                  <c:v>0.83</c:v>
                </c:pt>
                <c:pt idx="10">
                  <c:v>0.73</c:v>
                </c:pt>
                <c:pt idx="11">
                  <c:v>0.67</c:v>
                </c:pt>
                <c:pt idx="12">
                  <c:v>0.65</c:v>
                </c:pt>
                <c:pt idx="13">
                  <c:v>0.61</c:v>
                </c:pt>
                <c:pt idx="14">
                  <c:v>0.55000000000000004</c:v>
                </c:pt>
                <c:pt idx="15">
                  <c:v>0.57999999999999996</c:v>
                </c:pt>
                <c:pt idx="16">
                  <c:v>0.64</c:v>
                </c:pt>
                <c:pt idx="17">
                  <c:v>0.87</c:v>
                </c:pt>
                <c:pt idx="18">
                  <c:v>1</c:v>
                </c:pt>
                <c:pt idx="19">
                  <c:v>0.92</c:v>
                </c:pt>
                <c:pt idx="20">
                  <c:v>0.76</c:v>
                </c:pt>
                <c:pt idx="21">
                  <c:v>0.64</c:v>
                </c:pt>
                <c:pt idx="22">
                  <c:v>0.53</c:v>
                </c:pt>
                <c:pt idx="23">
                  <c:v>0.36</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'Pre-1945 Schedules'!$D$120</c:f>
              <c:strCache>
                <c:ptCount val="1"/>
                <c:pt idx="0">
                  <c:v>Sun/Holiday</c:v>
                </c:pt>
              </c:strCache>
            </c:strRef>
          </c:tx>
          <c:spPr>
            <a:ln w="28575" cap="rnd">
              <a:solidFill>
                <a:srgbClr val="474C8E"/>
              </a:solidFill>
              <a:round/>
            </a:ln>
            <a:effectLst/>
          </c:spPr>
          <c:marker>
            <c:symbol val="none"/>
          </c:marker>
          <c:cat>
            <c:strRef>
              <c:f>'Pre-1945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Schedules'!$E$120:$AB$120</c:f>
              <c:numCache>
                <c:formatCode>0.00</c:formatCode>
                <c:ptCount val="24"/>
                <c:pt idx="0">
                  <c:v>0.19</c:v>
                </c:pt>
                <c:pt idx="1">
                  <c:v>0.09</c:v>
                </c:pt>
                <c:pt idx="2">
                  <c:v>7.0000000000000007E-2</c:v>
                </c:pt>
                <c:pt idx="3">
                  <c:v>7.0000000000000007E-2</c:v>
                </c:pt>
                <c:pt idx="4">
                  <c:v>0.09</c:v>
                </c:pt>
                <c:pt idx="5">
                  <c:v>0.24</c:v>
                </c:pt>
                <c:pt idx="6">
                  <c:v>0.56999999999999995</c:v>
                </c:pt>
                <c:pt idx="7">
                  <c:v>0.83</c:v>
                </c:pt>
                <c:pt idx="8">
                  <c:v>0.88</c:v>
                </c:pt>
                <c:pt idx="9">
                  <c:v>0.83</c:v>
                </c:pt>
                <c:pt idx="10">
                  <c:v>0.73</c:v>
                </c:pt>
                <c:pt idx="11">
                  <c:v>0.67</c:v>
                </c:pt>
                <c:pt idx="12">
                  <c:v>0.65</c:v>
                </c:pt>
                <c:pt idx="13">
                  <c:v>0.61</c:v>
                </c:pt>
                <c:pt idx="14">
                  <c:v>0.55000000000000004</c:v>
                </c:pt>
                <c:pt idx="15">
                  <c:v>0.57999999999999996</c:v>
                </c:pt>
                <c:pt idx="16">
                  <c:v>0.64</c:v>
                </c:pt>
                <c:pt idx="17">
                  <c:v>0.87</c:v>
                </c:pt>
                <c:pt idx="18">
                  <c:v>1</c:v>
                </c:pt>
                <c:pt idx="19">
                  <c:v>0.92</c:v>
                </c:pt>
                <c:pt idx="20">
                  <c:v>0.76</c:v>
                </c:pt>
                <c:pt idx="21">
                  <c:v>0.64</c:v>
                </c:pt>
                <c:pt idx="22">
                  <c:v>0.53</c:v>
                </c:pt>
                <c:pt idx="23">
                  <c:v>0.36</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854515768"/>
        <c:axId val="854516552"/>
      </c:lineChart>
      <c:catAx>
        <c:axId val="854515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16552"/>
        <c:crosses val="autoZero"/>
        <c:auto val="1"/>
        <c:lblAlgn val="ctr"/>
        <c:lblOffset val="100"/>
        <c:noMultiLvlLbl val="0"/>
      </c:catAx>
      <c:valAx>
        <c:axId val="854516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157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Schedules'!$B$121</c:f>
          <c:strCache>
            <c:ptCount val="1"/>
            <c:pt idx="0">
              <c:v>Domestic Hot Water - Showers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Schedules'!$D$121</c:f>
              <c:strCache>
                <c:ptCount val="1"/>
                <c:pt idx="0">
                  <c:v>Weekday</c:v>
                </c:pt>
              </c:strCache>
            </c:strRef>
          </c:tx>
          <c:spPr>
            <a:ln w="28575" cap="rnd">
              <a:solidFill>
                <a:srgbClr val="A5A8D2"/>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Schedules'!$E$121:$AB$121</c:f>
              <c:numCache>
                <c:formatCode>0.00</c:formatCode>
                <c:ptCount val="24"/>
                <c:pt idx="0">
                  <c:v>0.08</c:v>
                </c:pt>
                <c:pt idx="1">
                  <c:v>0.04</c:v>
                </c:pt>
                <c:pt idx="2">
                  <c:v>0.03</c:v>
                </c:pt>
                <c:pt idx="3">
                  <c:v>0.04</c:v>
                </c:pt>
                <c:pt idx="4">
                  <c:v>0.11</c:v>
                </c:pt>
                <c:pt idx="5">
                  <c:v>0.41</c:v>
                </c:pt>
                <c:pt idx="6">
                  <c:v>0.93</c:v>
                </c:pt>
                <c:pt idx="7">
                  <c:v>0.93</c:v>
                </c:pt>
                <c:pt idx="8">
                  <c:v>0.75</c:v>
                </c:pt>
                <c:pt idx="9">
                  <c:v>0.59</c:v>
                </c:pt>
                <c:pt idx="10">
                  <c:v>0.47</c:v>
                </c:pt>
                <c:pt idx="11">
                  <c:v>0.37</c:v>
                </c:pt>
                <c:pt idx="12">
                  <c:v>0.27</c:v>
                </c:pt>
                <c:pt idx="13">
                  <c:v>0.23</c:v>
                </c:pt>
                <c:pt idx="14">
                  <c:v>0.2</c:v>
                </c:pt>
                <c:pt idx="15">
                  <c:v>0.21</c:v>
                </c:pt>
                <c:pt idx="16">
                  <c:v>0.24</c:v>
                </c:pt>
                <c:pt idx="17">
                  <c:v>0.31</c:v>
                </c:pt>
                <c:pt idx="18">
                  <c:v>0.34</c:v>
                </c:pt>
                <c:pt idx="19">
                  <c:v>0.34</c:v>
                </c:pt>
                <c:pt idx="20">
                  <c:v>0.33</c:v>
                </c:pt>
                <c:pt idx="21">
                  <c:v>0.32</c:v>
                </c:pt>
                <c:pt idx="22">
                  <c:v>0.23</c:v>
                </c:pt>
                <c:pt idx="23">
                  <c:v>0.17</c:v>
                </c:pt>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'Pre-1945 Schedules'!$D$122</c:f>
              <c:strCache>
                <c:ptCount val="1"/>
                <c:pt idx="0">
                  <c:v>Sat</c:v>
                </c:pt>
              </c:strCache>
            </c:strRef>
          </c:tx>
          <c:spPr>
            <a:ln w="28575" cap="rnd">
              <a:solidFill>
                <a:srgbClr val="696EB4"/>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Schedules'!$E$122:$AB$122</c:f>
              <c:numCache>
                <c:formatCode>0.00</c:formatCode>
                <c:ptCount val="24"/>
                <c:pt idx="0">
                  <c:v>0.09</c:v>
                </c:pt>
                <c:pt idx="1">
                  <c:v>0.04</c:v>
                </c:pt>
                <c:pt idx="2">
                  <c:v>0.03</c:v>
                </c:pt>
                <c:pt idx="3">
                  <c:v>0.04</c:v>
                </c:pt>
                <c:pt idx="4">
                  <c:v>0.12</c:v>
                </c:pt>
                <c:pt idx="5">
                  <c:v>0.44</c:v>
                </c:pt>
                <c:pt idx="6">
                  <c:v>1</c:v>
                </c:pt>
                <c:pt idx="7">
                  <c:v>0.99</c:v>
                </c:pt>
                <c:pt idx="8">
                  <c:v>0.81</c:v>
                </c:pt>
                <c:pt idx="9">
                  <c:v>0.63</c:v>
                </c:pt>
                <c:pt idx="10">
                  <c:v>0.51</c:v>
                </c:pt>
                <c:pt idx="11">
                  <c:v>0.4</c:v>
                </c:pt>
                <c:pt idx="12">
                  <c:v>0.28999999999999998</c:v>
                </c:pt>
                <c:pt idx="13">
                  <c:v>0.25</c:v>
                </c:pt>
                <c:pt idx="14">
                  <c:v>0.214</c:v>
                </c:pt>
                <c:pt idx="15">
                  <c:v>0.22</c:v>
                </c:pt>
                <c:pt idx="16">
                  <c:v>0.26</c:v>
                </c:pt>
                <c:pt idx="17">
                  <c:v>0.33</c:v>
                </c:pt>
                <c:pt idx="18">
                  <c:v>0.36</c:v>
                </c:pt>
                <c:pt idx="19">
                  <c:v>0.36</c:v>
                </c:pt>
                <c:pt idx="20">
                  <c:v>0.36</c:v>
                </c:pt>
                <c:pt idx="21">
                  <c:v>0.35</c:v>
                </c:pt>
                <c:pt idx="22">
                  <c:v>0.25</c:v>
                </c:pt>
                <c:pt idx="23">
                  <c:v>0.18</c:v>
                </c:pt>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'Pre-1945 Schedules'!$D$123</c:f>
              <c:strCache>
                <c:ptCount val="1"/>
                <c:pt idx="0">
                  <c:v>Sun/Holiday</c:v>
                </c:pt>
              </c:strCache>
            </c:strRef>
          </c:tx>
          <c:spPr>
            <a:ln w="28575" cap="rnd">
              <a:solidFill>
                <a:srgbClr val="474C8E"/>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Schedules'!$E$123:$AB$123</c:f>
              <c:numCache>
                <c:formatCode>0.00</c:formatCode>
                <c:ptCount val="24"/>
                <c:pt idx="0">
                  <c:v>0.09</c:v>
                </c:pt>
                <c:pt idx="1">
                  <c:v>0.04</c:v>
                </c:pt>
                <c:pt idx="2">
                  <c:v>0.03</c:v>
                </c:pt>
                <c:pt idx="3">
                  <c:v>0.04</c:v>
                </c:pt>
                <c:pt idx="4">
                  <c:v>0.12</c:v>
                </c:pt>
                <c:pt idx="5">
                  <c:v>0.44</c:v>
                </c:pt>
                <c:pt idx="6">
                  <c:v>1</c:v>
                </c:pt>
                <c:pt idx="7">
                  <c:v>0.99</c:v>
                </c:pt>
                <c:pt idx="8">
                  <c:v>0.81</c:v>
                </c:pt>
                <c:pt idx="9">
                  <c:v>0.63</c:v>
                </c:pt>
                <c:pt idx="10">
                  <c:v>0.51</c:v>
                </c:pt>
                <c:pt idx="11">
                  <c:v>0.4</c:v>
                </c:pt>
                <c:pt idx="12">
                  <c:v>0.28999999999999998</c:v>
                </c:pt>
                <c:pt idx="13">
                  <c:v>0.25</c:v>
                </c:pt>
                <c:pt idx="14">
                  <c:v>0.214</c:v>
                </c:pt>
                <c:pt idx="15">
                  <c:v>0.22</c:v>
                </c:pt>
                <c:pt idx="16">
                  <c:v>0.26</c:v>
                </c:pt>
                <c:pt idx="17">
                  <c:v>0.33</c:v>
                </c:pt>
                <c:pt idx="18">
                  <c:v>0.36</c:v>
                </c:pt>
                <c:pt idx="19">
                  <c:v>0.36</c:v>
                </c:pt>
                <c:pt idx="20">
                  <c:v>0.36</c:v>
                </c:pt>
                <c:pt idx="21">
                  <c:v>0.35</c:v>
                </c:pt>
                <c:pt idx="22">
                  <c:v>0.25</c:v>
                </c:pt>
                <c:pt idx="23">
                  <c:v>0.18</c:v>
                </c:pt>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854522824"/>
        <c:axId val="854523608"/>
      </c:lineChart>
      <c:catAx>
        <c:axId val="8545228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23608"/>
        <c:crosses val="autoZero"/>
        <c:auto val="1"/>
        <c:lblAlgn val="ctr"/>
        <c:lblOffset val="100"/>
        <c:noMultiLvlLbl val="0"/>
      </c:catAx>
      <c:valAx>
        <c:axId val="854523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545228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Schedules'!$B$124</c:f>
          <c:strCache>
            <c:ptCount val="1"/>
            <c:pt idx="0">
              <c:v>Domestic Hot Water - Bath</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Schedules'!$D$124</c:f>
              <c:strCache>
                <c:ptCount val="1"/>
                <c:pt idx="0">
                  <c:v>Weekday</c:v>
                </c:pt>
              </c:strCache>
            </c:strRef>
          </c:tx>
          <c:spPr>
            <a:ln w="28575" cap="rnd">
              <a:solidFill>
                <a:srgbClr val="A5A8D2"/>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Schedules'!$E$124:$AB$124</c:f>
              <c:numCache>
                <c:formatCode>0.00</c:formatCode>
                <c:ptCount val="24"/>
                <c:pt idx="0">
                  <c:v>0.05</c:v>
                </c:pt>
                <c:pt idx="1">
                  <c:v>0.03</c:v>
                </c:pt>
                <c:pt idx="2">
                  <c:v>0.03</c:v>
                </c:pt>
                <c:pt idx="3">
                  <c:v>0.03</c:v>
                </c:pt>
                <c:pt idx="4">
                  <c:v>0.05</c:v>
                </c:pt>
                <c:pt idx="5">
                  <c:v>0.14000000000000001</c:v>
                </c:pt>
                <c:pt idx="6">
                  <c:v>0.33</c:v>
                </c:pt>
                <c:pt idx="7">
                  <c:v>0.41</c:v>
                </c:pt>
                <c:pt idx="8">
                  <c:v>0.47</c:v>
                </c:pt>
                <c:pt idx="9">
                  <c:v>0.41</c:v>
                </c:pt>
                <c:pt idx="10">
                  <c:v>0.33</c:v>
                </c:pt>
                <c:pt idx="11">
                  <c:v>0.25</c:v>
                </c:pt>
                <c:pt idx="12">
                  <c:v>0.22</c:v>
                </c:pt>
                <c:pt idx="13">
                  <c:v>0.16</c:v>
                </c:pt>
                <c:pt idx="14">
                  <c:v>0.16</c:v>
                </c:pt>
                <c:pt idx="15">
                  <c:v>0.16</c:v>
                </c:pt>
                <c:pt idx="16">
                  <c:v>0.27</c:v>
                </c:pt>
                <c:pt idx="17">
                  <c:v>0.33</c:v>
                </c:pt>
                <c:pt idx="18">
                  <c:v>0.55000000000000004</c:v>
                </c:pt>
                <c:pt idx="19">
                  <c:v>0.71</c:v>
                </c:pt>
                <c:pt idx="20">
                  <c:v>0.71</c:v>
                </c:pt>
                <c:pt idx="21">
                  <c:v>0.55000000000000004</c:v>
                </c:pt>
                <c:pt idx="22">
                  <c:v>0.47</c:v>
                </c:pt>
                <c:pt idx="23">
                  <c:v>0.27</c:v>
                </c:pt>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'Pre-1945 Schedules'!$D$125</c:f>
              <c:strCache>
                <c:ptCount val="1"/>
                <c:pt idx="0">
                  <c:v>Sat</c:v>
                </c:pt>
              </c:strCache>
            </c:strRef>
          </c:tx>
          <c:spPr>
            <a:ln w="28575" cap="rnd">
              <a:solidFill>
                <a:srgbClr val="696EB4"/>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Schedules'!$E$125:$AB$125</c:f>
              <c:numCache>
                <c:formatCode>0.00</c:formatCode>
                <c:ptCount val="24"/>
                <c:pt idx="0">
                  <c:v>0.08</c:v>
                </c:pt>
                <c:pt idx="1">
                  <c:v>0.04</c:v>
                </c:pt>
                <c:pt idx="2">
                  <c:v>0.04</c:v>
                </c:pt>
                <c:pt idx="3">
                  <c:v>0.04</c:v>
                </c:pt>
                <c:pt idx="4">
                  <c:v>0.08</c:v>
                </c:pt>
                <c:pt idx="5">
                  <c:v>0.19</c:v>
                </c:pt>
                <c:pt idx="6">
                  <c:v>0.46</c:v>
                </c:pt>
                <c:pt idx="7">
                  <c:v>0.57999999999999996</c:v>
                </c:pt>
                <c:pt idx="8">
                  <c:v>0.65</c:v>
                </c:pt>
                <c:pt idx="9">
                  <c:v>0.57999999999999996</c:v>
                </c:pt>
                <c:pt idx="10">
                  <c:v>0.46</c:v>
                </c:pt>
                <c:pt idx="11">
                  <c:v>0.35</c:v>
                </c:pt>
                <c:pt idx="12">
                  <c:v>0.31</c:v>
                </c:pt>
                <c:pt idx="13">
                  <c:v>0.23</c:v>
                </c:pt>
                <c:pt idx="14">
                  <c:v>0.23</c:v>
                </c:pt>
                <c:pt idx="15">
                  <c:v>0.23</c:v>
                </c:pt>
                <c:pt idx="16">
                  <c:v>0.38</c:v>
                </c:pt>
                <c:pt idx="17">
                  <c:v>0.46</c:v>
                </c:pt>
                <c:pt idx="18">
                  <c:v>0.77</c:v>
                </c:pt>
                <c:pt idx="19">
                  <c:v>1</c:v>
                </c:pt>
                <c:pt idx="20">
                  <c:v>1</c:v>
                </c:pt>
                <c:pt idx="21">
                  <c:v>0.77</c:v>
                </c:pt>
                <c:pt idx="22">
                  <c:v>0.65</c:v>
                </c:pt>
                <c:pt idx="23">
                  <c:v>0.38</c:v>
                </c:pt>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'Pre-1945 Schedules'!$D$126</c:f>
              <c:strCache>
                <c:ptCount val="1"/>
                <c:pt idx="0">
                  <c:v>Sun/Holiday</c:v>
                </c:pt>
              </c:strCache>
            </c:strRef>
          </c:tx>
          <c:spPr>
            <a:ln w="28575" cap="rnd">
              <a:solidFill>
                <a:srgbClr val="474C8E"/>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Schedules'!$E$126:$AB$126</c:f>
              <c:numCache>
                <c:formatCode>0.00</c:formatCode>
                <c:ptCount val="24"/>
                <c:pt idx="0">
                  <c:v>0.08</c:v>
                </c:pt>
                <c:pt idx="1">
                  <c:v>0.04</c:v>
                </c:pt>
                <c:pt idx="2">
                  <c:v>0.04</c:v>
                </c:pt>
                <c:pt idx="3">
                  <c:v>0.04</c:v>
                </c:pt>
                <c:pt idx="4">
                  <c:v>0.08</c:v>
                </c:pt>
                <c:pt idx="5">
                  <c:v>0.19</c:v>
                </c:pt>
                <c:pt idx="6">
                  <c:v>0.46</c:v>
                </c:pt>
                <c:pt idx="7">
                  <c:v>0.57999999999999996</c:v>
                </c:pt>
                <c:pt idx="8">
                  <c:v>0.65</c:v>
                </c:pt>
                <c:pt idx="9">
                  <c:v>0.57999999999999996</c:v>
                </c:pt>
                <c:pt idx="10">
                  <c:v>0.46</c:v>
                </c:pt>
                <c:pt idx="11">
                  <c:v>0.35</c:v>
                </c:pt>
                <c:pt idx="12">
                  <c:v>0.31</c:v>
                </c:pt>
                <c:pt idx="13">
                  <c:v>0.23</c:v>
                </c:pt>
                <c:pt idx="14">
                  <c:v>0.23</c:v>
                </c:pt>
                <c:pt idx="15">
                  <c:v>0.23</c:v>
                </c:pt>
                <c:pt idx="16">
                  <c:v>0.38</c:v>
                </c:pt>
                <c:pt idx="17">
                  <c:v>0.46</c:v>
                </c:pt>
                <c:pt idx="18">
                  <c:v>0.77</c:v>
                </c:pt>
                <c:pt idx="19">
                  <c:v>1</c:v>
                </c:pt>
                <c:pt idx="20">
                  <c:v>1</c:v>
                </c:pt>
                <c:pt idx="21">
                  <c:v>0.77</c:v>
                </c:pt>
                <c:pt idx="22">
                  <c:v>0.65</c:v>
                </c:pt>
                <c:pt idx="23">
                  <c:v>0.38</c:v>
                </c:pt>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620474112"/>
        <c:axId val="624492456"/>
      </c:lineChart>
      <c:catAx>
        <c:axId val="6204741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2456"/>
        <c:crosses val="autoZero"/>
        <c:auto val="1"/>
        <c:lblAlgn val="ctr"/>
        <c:lblOffset val="100"/>
        <c:noMultiLvlLbl val="0"/>
      </c:catAx>
      <c:valAx>
        <c:axId val="624492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4741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Schedules'!$B$127</c:f>
          <c:strCache>
            <c:ptCount val="1"/>
            <c:pt idx="0">
              <c:v>Domestic Hot Water - Other Loads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Schedules'!$D$127</c:f>
              <c:strCache>
                <c:ptCount val="1"/>
                <c:pt idx="0">
                  <c:v>Weekday</c:v>
                </c:pt>
              </c:strCache>
            </c:strRef>
          </c:tx>
          <c:spPr>
            <a:ln w="28575" cap="rnd">
              <a:solidFill>
                <a:srgbClr val="A5A8D2"/>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Schedules'!$E$127:$AB$127</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'Pre-1945 Schedules'!$D$128</c:f>
              <c:strCache>
                <c:ptCount val="1"/>
                <c:pt idx="0">
                  <c:v>Sat</c:v>
                </c:pt>
              </c:strCache>
            </c:strRef>
          </c:tx>
          <c:spPr>
            <a:ln w="28575" cap="rnd">
              <a:solidFill>
                <a:srgbClr val="696EB4"/>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Schedules'!$E$128:$AB$128</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'Pre-1945 Schedules'!$D$129</c:f>
              <c:strCache>
                <c:ptCount val="1"/>
                <c:pt idx="0">
                  <c:v>Sun/Holiday</c:v>
                </c:pt>
              </c:strCache>
            </c:strRef>
          </c:tx>
          <c:spPr>
            <a:ln w="28575" cap="rnd">
              <a:solidFill>
                <a:srgbClr val="474C8E"/>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Schedules'!$E$129:$AB$129</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624501472"/>
        <c:axId val="624495592"/>
      </c:lineChart>
      <c:catAx>
        <c:axId val="6245014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5592"/>
        <c:crosses val="autoZero"/>
        <c:auto val="1"/>
        <c:lblAlgn val="ctr"/>
        <c:lblOffset val="100"/>
        <c:noMultiLvlLbl val="0"/>
      </c:catAx>
      <c:valAx>
        <c:axId val="624495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5014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Schedules'!$D$13</c:f>
              <c:strCache>
                <c:ptCount val="1"/>
                <c:pt idx="0">
                  <c:v>Weekday</c:v>
                </c:pt>
              </c:strCache>
            </c:strRef>
          </c:tx>
          <c:spPr>
            <a:ln w="28575" cap="rnd">
              <a:solidFill>
                <a:srgbClr val="A5A8D2"/>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'Pre-1945 Schedules'!$D$14</c:f>
              <c:strCache>
                <c:ptCount val="1"/>
                <c:pt idx="0">
                  <c:v>Sat</c:v>
                </c:pt>
              </c:strCache>
            </c:strRef>
          </c:tx>
          <c:spPr>
            <a:ln w="28575" cap="rnd">
              <a:solidFill>
                <a:srgbClr val="696EB4"/>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'Pre-1945 Schedules'!$D$15</c:f>
              <c:strCache>
                <c:ptCount val="1"/>
                <c:pt idx="0">
                  <c:v>Sun/Holiday</c:v>
                </c:pt>
              </c:strCache>
            </c:strRef>
          </c:tx>
          <c:spPr>
            <a:ln w="28575" cap="rnd">
              <a:solidFill>
                <a:srgbClr val="474C8E"/>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937839120"/>
        <c:axId val="937839512"/>
      </c:lineChart>
      <c:catAx>
        <c:axId val="9378391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37839512"/>
        <c:crosses val="autoZero"/>
        <c:auto val="1"/>
        <c:lblAlgn val="ctr"/>
        <c:lblOffset val="100"/>
        <c:noMultiLvlLbl val="0"/>
      </c:catAx>
      <c:valAx>
        <c:axId val="937839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378391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Schedules'!$D$130</c:f>
              <c:strCache>
                <c:ptCount val="1"/>
                <c:pt idx="0">
                  <c:v>Weekday</c:v>
                </c:pt>
              </c:strCache>
            </c:strRef>
          </c:tx>
          <c:spPr>
            <a:ln w="28575" cap="rnd">
              <a:solidFill>
                <a:srgbClr val="A5A8D2"/>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'Pre-1945 Schedules'!$D$131</c:f>
              <c:strCache>
                <c:ptCount val="1"/>
                <c:pt idx="0">
                  <c:v>Sat</c:v>
                </c:pt>
              </c:strCache>
            </c:strRef>
          </c:tx>
          <c:spPr>
            <a:ln w="28575" cap="rnd">
              <a:solidFill>
                <a:srgbClr val="696EB4"/>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'Pre-1945 Schedules'!$D$132</c:f>
              <c:strCache>
                <c:ptCount val="1"/>
                <c:pt idx="0">
                  <c:v>Sun/Holiday</c:v>
                </c:pt>
              </c:strCache>
            </c:strRef>
          </c:tx>
          <c:spPr>
            <a:ln w="28575" cap="rnd">
              <a:solidFill>
                <a:srgbClr val="474C8E"/>
              </a:solidFill>
              <a:round/>
            </a:ln>
            <a:effectLst/>
          </c:spPr>
          <c:marker>
            <c:symbol val="none"/>
          </c:marker>
          <c:cat>
            <c:strRef>
              <c:f>'Pre-1945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624495200"/>
        <c:axId val="624500688"/>
      </c:lineChart>
      <c:catAx>
        <c:axId val="6244952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500688"/>
        <c:crosses val="autoZero"/>
        <c:auto val="1"/>
        <c:lblAlgn val="ctr"/>
        <c:lblOffset val="100"/>
        <c:noMultiLvlLbl val="0"/>
      </c:catAx>
      <c:valAx>
        <c:axId val="624500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52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Schedules'!$B$153</c:f>
          <c:strCache>
            <c:ptCount val="1"/>
            <c:pt idx="0">
              <c:v>Process Loads - Cooking Range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Schedules'!$D$153</c:f>
              <c:strCache>
                <c:ptCount val="1"/>
                <c:pt idx="0">
                  <c:v>Weekday</c:v>
                </c:pt>
              </c:strCache>
            </c:strRef>
          </c:tx>
          <c:spPr>
            <a:ln w="28575" cap="rnd">
              <a:solidFill>
                <a:srgbClr val="A5A8D2"/>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Schedules'!$E$153:$AB$153</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'Pre-1945 Schedules'!$D$154</c:f>
              <c:strCache>
                <c:ptCount val="1"/>
                <c:pt idx="0">
                  <c:v>Sat</c:v>
                </c:pt>
              </c:strCache>
            </c:strRef>
          </c:tx>
          <c:spPr>
            <a:ln w="28575" cap="rnd">
              <a:solidFill>
                <a:srgbClr val="696EB4"/>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Schedules'!$E$154:$AB$154</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'Pre-1945 Schedules'!$D$155</c:f>
              <c:strCache>
                <c:ptCount val="1"/>
                <c:pt idx="0">
                  <c:v>Sun/Holiday</c:v>
                </c:pt>
              </c:strCache>
            </c:strRef>
          </c:tx>
          <c:spPr>
            <a:ln w="28575" cap="rnd">
              <a:solidFill>
                <a:srgbClr val="474C8E"/>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Schedules'!$E$155:$AB$155</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624494416"/>
        <c:axId val="624494808"/>
      </c:lineChart>
      <c:catAx>
        <c:axId val="6244944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4808"/>
        <c:crosses val="autoZero"/>
        <c:auto val="1"/>
        <c:lblAlgn val="ctr"/>
        <c:lblOffset val="100"/>
        <c:noMultiLvlLbl val="0"/>
      </c:catAx>
      <c:valAx>
        <c:axId val="624494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44944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Schedules'!$D$156</c:f>
              <c:strCache>
                <c:ptCount val="1"/>
                <c:pt idx="0">
                  <c:v>Weekday</c:v>
                </c:pt>
              </c:strCache>
            </c:strRef>
          </c:tx>
          <c:spPr>
            <a:ln w="28575" cap="rnd">
              <a:solidFill>
                <a:srgbClr val="A5A8D2"/>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'Pre-1945 Schedules'!$D$157</c:f>
              <c:strCache>
                <c:ptCount val="1"/>
                <c:pt idx="0">
                  <c:v>Sat</c:v>
                </c:pt>
              </c:strCache>
            </c:strRef>
          </c:tx>
          <c:spPr>
            <a:ln w="28575" cap="rnd">
              <a:solidFill>
                <a:srgbClr val="696EB4"/>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'Pre-1945 Schedules'!$D$158</c:f>
              <c:strCache>
                <c:ptCount val="1"/>
                <c:pt idx="0">
                  <c:v>Sun/Holiday</c:v>
                </c:pt>
              </c:strCache>
            </c:strRef>
          </c:tx>
          <c:spPr>
            <a:ln w="28575" cap="rnd">
              <a:solidFill>
                <a:srgbClr val="474C8E"/>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1118863416"/>
        <c:axId val="1118874784"/>
      </c:lineChart>
      <c:catAx>
        <c:axId val="11188634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74784"/>
        <c:crosses val="autoZero"/>
        <c:auto val="1"/>
        <c:lblAlgn val="ctr"/>
        <c:lblOffset val="100"/>
        <c:noMultiLvlLbl val="0"/>
      </c:catAx>
      <c:valAx>
        <c:axId val="1118874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634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Schedules'!$D$159</c:f>
              <c:strCache>
                <c:ptCount val="1"/>
                <c:pt idx="0">
                  <c:v>Weekday</c:v>
                </c:pt>
              </c:strCache>
            </c:strRef>
          </c:tx>
          <c:spPr>
            <a:ln w="28575" cap="rnd">
              <a:solidFill>
                <a:srgbClr val="A5A8D2"/>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'Pre-1945 Schedules'!$D$160</c:f>
              <c:strCache>
                <c:ptCount val="1"/>
                <c:pt idx="0">
                  <c:v>Sat</c:v>
                </c:pt>
              </c:strCache>
            </c:strRef>
          </c:tx>
          <c:spPr>
            <a:ln w="28575" cap="rnd">
              <a:solidFill>
                <a:srgbClr val="696EB4"/>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'Pre-1945 Schedules'!$D$161</c:f>
              <c:strCache>
                <c:ptCount val="1"/>
                <c:pt idx="0">
                  <c:v>Sun/Holiday</c:v>
                </c:pt>
              </c:strCache>
            </c:strRef>
          </c:tx>
          <c:spPr>
            <a:ln w="28575" cap="rnd">
              <a:solidFill>
                <a:srgbClr val="474C8E"/>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1118870080"/>
        <c:axId val="1118868512"/>
      </c:lineChart>
      <c:catAx>
        <c:axId val="1118870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68512"/>
        <c:crosses val="autoZero"/>
        <c:auto val="1"/>
        <c:lblAlgn val="ctr"/>
        <c:lblOffset val="100"/>
        <c:noMultiLvlLbl val="0"/>
      </c:catAx>
      <c:valAx>
        <c:axId val="1118868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70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Schedules'!$D$162</c:f>
              <c:strCache>
                <c:ptCount val="1"/>
                <c:pt idx="0">
                  <c:v>Weekday</c:v>
                </c:pt>
              </c:strCache>
            </c:strRef>
          </c:tx>
          <c:spPr>
            <a:ln w="28575" cap="rnd">
              <a:solidFill>
                <a:srgbClr val="A5A8D2"/>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'Pre-1945 Schedules'!$D$163</c:f>
              <c:strCache>
                <c:ptCount val="1"/>
                <c:pt idx="0">
                  <c:v>Sat</c:v>
                </c:pt>
              </c:strCache>
            </c:strRef>
          </c:tx>
          <c:spPr>
            <a:ln w="28575" cap="rnd">
              <a:solidFill>
                <a:srgbClr val="696EB4"/>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'Pre-1945 Schedules'!$D$164</c:f>
              <c:strCache>
                <c:ptCount val="1"/>
                <c:pt idx="0">
                  <c:v>Sun/Holiday</c:v>
                </c:pt>
              </c:strCache>
            </c:strRef>
          </c:tx>
          <c:spPr>
            <a:ln w="28575" cap="rnd">
              <a:solidFill>
                <a:srgbClr val="474C8E"/>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1118865768"/>
        <c:axId val="1118868120"/>
      </c:lineChart>
      <c:catAx>
        <c:axId val="1118865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68120"/>
        <c:crosses val="autoZero"/>
        <c:auto val="1"/>
        <c:lblAlgn val="ctr"/>
        <c:lblOffset val="100"/>
        <c:noMultiLvlLbl val="0"/>
      </c:catAx>
      <c:valAx>
        <c:axId val="1118868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657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Schedules'!$D$165</c:f>
              <c:strCache>
                <c:ptCount val="1"/>
                <c:pt idx="0">
                  <c:v>Weekday</c:v>
                </c:pt>
              </c:strCache>
            </c:strRef>
          </c:tx>
          <c:spPr>
            <a:ln w="28575" cap="rnd">
              <a:solidFill>
                <a:srgbClr val="A5A8D2"/>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'Pre-1945 Schedules'!$D$166</c:f>
              <c:strCache>
                <c:ptCount val="1"/>
                <c:pt idx="0">
                  <c:v>Sat</c:v>
                </c:pt>
              </c:strCache>
            </c:strRef>
          </c:tx>
          <c:spPr>
            <a:ln w="28575" cap="rnd">
              <a:solidFill>
                <a:srgbClr val="696EB4"/>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'Pre-1945 Schedules'!$D$167</c:f>
              <c:strCache>
                <c:ptCount val="1"/>
                <c:pt idx="0">
                  <c:v>Sun/Holiday</c:v>
                </c:pt>
              </c:strCache>
            </c:strRef>
          </c:tx>
          <c:spPr>
            <a:ln w="28575" cap="rnd">
              <a:solidFill>
                <a:srgbClr val="474C8E"/>
              </a:solidFill>
              <a:round/>
            </a:ln>
            <a:effectLst/>
          </c:spPr>
          <c:marker>
            <c:symbol val="none"/>
          </c:marker>
          <c:cat>
            <c:strRef>
              <c:f>'Pre-1945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1118871648"/>
        <c:axId val="1118872824"/>
      </c:lineChart>
      <c:catAx>
        <c:axId val="11188716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72824"/>
        <c:crosses val="autoZero"/>
        <c:auto val="1"/>
        <c:lblAlgn val="ctr"/>
        <c:lblOffset val="100"/>
        <c:noMultiLvlLbl val="0"/>
      </c:catAx>
      <c:valAx>
        <c:axId val="1118872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716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Schedules'!$B$95</c:f>
          <c:strCache>
            <c:ptCount val="1"/>
            <c:pt idx="0">
              <c:v>Receptacles - Always On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spPr>
            <a:ln w="28575" cap="rnd">
              <a:solidFill>
                <a:srgbClr val="A5A8D2"/>
              </a:solidFill>
              <a:round/>
            </a:ln>
            <a:effectLst/>
          </c:spPr>
          <c:marker>
            <c:symbol val="none"/>
          </c:marker>
          <c:cat>
            <c:strRef>
              <c:f>'Post-1990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'Post-1990 Schedules'!$D$92:$AB$92</c:f>
              <c:numCache>
                <c:formatCode>0.00</c:formatCode>
                <c:ptCount val="25"/>
                <c:pt idx="0" formatCode="General">
                  <c:v>0</c:v>
                </c:pt>
                <c:pt idx="1">
                  <c:v>0.61</c:v>
                </c:pt>
                <c:pt idx="2">
                  <c:v>0.56000000000000005</c:v>
                </c:pt>
                <c:pt idx="3">
                  <c:v>0.55000000000000004</c:v>
                </c:pt>
                <c:pt idx="4">
                  <c:v>0.55000000000000004</c:v>
                </c:pt>
                <c:pt idx="5">
                  <c:v>0.52</c:v>
                </c:pt>
                <c:pt idx="6">
                  <c:v>0.59</c:v>
                </c:pt>
                <c:pt idx="7">
                  <c:v>0.68</c:v>
                </c:pt>
                <c:pt idx="8">
                  <c:v>0.72</c:v>
                </c:pt>
                <c:pt idx="9">
                  <c:v>0.61</c:v>
                </c:pt>
                <c:pt idx="10">
                  <c:v>0.52</c:v>
                </c:pt>
                <c:pt idx="11">
                  <c:v>0.53</c:v>
                </c:pt>
                <c:pt idx="12">
                  <c:v>0.53</c:v>
                </c:pt>
                <c:pt idx="13">
                  <c:v>0.52</c:v>
                </c:pt>
                <c:pt idx="14">
                  <c:v>0.54</c:v>
                </c:pt>
                <c:pt idx="15">
                  <c:v>0.56999999999999995</c:v>
                </c:pt>
                <c:pt idx="16">
                  <c:v>0.6</c:v>
                </c:pt>
                <c:pt idx="17">
                  <c:v>0.71</c:v>
                </c:pt>
                <c:pt idx="18">
                  <c:v>0.86</c:v>
                </c:pt>
                <c:pt idx="19">
                  <c:v>0.94</c:v>
                </c:pt>
                <c:pt idx="20">
                  <c:v>0.97</c:v>
                </c:pt>
                <c:pt idx="21">
                  <c:v>1</c:v>
                </c:pt>
                <c:pt idx="22">
                  <c:v>0.98</c:v>
                </c:pt>
                <c:pt idx="23">
                  <c:v>0.85</c:v>
                </c:pt>
                <c:pt idx="24">
                  <c:v>0.73</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spPr>
            <a:ln w="28575" cap="rnd">
              <a:solidFill>
                <a:srgbClr val="696EB4"/>
              </a:solidFill>
              <a:round/>
            </a:ln>
            <a:effectLst/>
          </c:spPr>
          <c:marker>
            <c:symbol val="none"/>
          </c:marker>
          <c:cat>
            <c:strRef>
              <c:f>'Post-1990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'Post-1990 Schedules'!$D$93:$AB$93</c:f>
              <c:numCache>
                <c:formatCode>0.00</c:formatCode>
                <c:ptCount val="25"/>
                <c:pt idx="0" formatCode="General">
                  <c:v>0</c:v>
                </c:pt>
                <c:pt idx="1">
                  <c:v>0.61</c:v>
                </c:pt>
                <c:pt idx="2">
                  <c:v>0.56000000000000005</c:v>
                </c:pt>
                <c:pt idx="3">
                  <c:v>0.55000000000000004</c:v>
                </c:pt>
                <c:pt idx="4">
                  <c:v>0.55000000000000004</c:v>
                </c:pt>
                <c:pt idx="5">
                  <c:v>0.52</c:v>
                </c:pt>
                <c:pt idx="6">
                  <c:v>0.59</c:v>
                </c:pt>
                <c:pt idx="7">
                  <c:v>0.68</c:v>
                </c:pt>
                <c:pt idx="8">
                  <c:v>0.72</c:v>
                </c:pt>
                <c:pt idx="9">
                  <c:v>0.61</c:v>
                </c:pt>
                <c:pt idx="10">
                  <c:v>0.52</c:v>
                </c:pt>
                <c:pt idx="11">
                  <c:v>0.53</c:v>
                </c:pt>
                <c:pt idx="12">
                  <c:v>0.53</c:v>
                </c:pt>
                <c:pt idx="13">
                  <c:v>0.52</c:v>
                </c:pt>
                <c:pt idx="14">
                  <c:v>0.54</c:v>
                </c:pt>
                <c:pt idx="15">
                  <c:v>0.56999999999999995</c:v>
                </c:pt>
                <c:pt idx="16">
                  <c:v>0.6</c:v>
                </c:pt>
                <c:pt idx="17">
                  <c:v>0.71</c:v>
                </c:pt>
                <c:pt idx="18">
                  <c:v>0.86</c:v>
                </c:pt>
                <c:pt idx="19">
                  <c:v>0.94</c:v>
                </c:pt>
                <c:pt idx="20">
                  <c:v>0.97</c:v>
                </c:pt>
                <c:pt idx="21">
                  <c:v>1</c:v>
                </c:pt>
                <c:pt idx="22">
                  <c:v>0.98</c:v>
                </c:pt>
                <c:pt idx="23">
                  <c:v>0.85</c:v>
                </c:pt>
                <c:pt idx="24">
                  <c:v>0.73</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spPr>
            <a:ln w="28575" cap="rnd">
              <a:solidFill>
                <a:srgbClr val="474C8E"/>
              </a:solidFill>
              <a:round/>
            </a:ln>
            <a:effectLst/>
          </c:spPr>
          <c:marker>
            <c:symbol val="none"/>
          </c:marker>
          <c:cat>
            <c:strRef>
              <c:f>'Post-1990 Schedules'!$D$79:$AB$79</c:f>
              <c:strCache>
                <c:ptCount val="25"/>
                <c:pt idx="0">
                  <c:v>Day of Week</c:v>
                </c:pt>
                <c:pt idx="1">
                  <c:v>1:00</c:v>
                </c:pt>
                <c:pt idx="2">
                  <c:v>2:00</c:v>
                </c:pt>
                <c:pt idx="3">
                  <c:v>3:00</c:v>
                </c:pt>
                <c:pt idx="4">
                  <c:v>4:00</c:v>
                </c:pt>
                <c:pt idx="5">
                  <c:v>5:00</c:v>
                </c:pt>
                <c:pt idx="6">
                  <c:v>6:00</c:v>
                </c:pt>
                <c:pt idx="7">
                  <c:v>7:00</c:v>
                </c:pt>
                <c:pt idx="8">
                  <c:v>8:00</c:v>
                </c:pt>
                <c:pt idx="9">
                  <c:v>9:00</c:v>
                </c:pt>
                <c:pt idx="10">
                  <c:v>10:00</c:v>
                </c:pt>
                <c:pt idx="11">
                  <c:v>11:00</c:v>
                </c:pt>
                <c:pt idx="12">
                  <c:v>12:00</c:v>
                </c:pt>
                <c:pt idx="13">
                  <c:v>13:00</c:v>
                </c:pt>
                <c:pt idx="14">
                  <c:v>14:00</c:v>
                </c:pt>
                <c:pt idx="15">
                  <c:v>15:00</c:v>
                </c:pt>
                <c:pt idx="16">
                  <c:v>16:00</c:v>
                </c:pt>
                <c:pt idx="17">
                  <c:v>17:00</c:v>
                </c:pt>
                <c:pt idx="18">
                  <c:v>18:00</c:v>
                </c:pt>
                <c:pt idx="19">
                  <c:v>19:00</c:v>
                </c:pt>
                <c:pt idx="20">
                  <c:v>20:00</c:v>
                </c:pt>
                <c:pt idx="21">
                  <c:v>21:00</c:v>
                </c:pt>
                <c:pt idx="22">
                  <c:v>22:00</c:v>
                </c:pt>
                <c:pt idx="23">
                  <c:v>23:00</c:v>
                </c:pt>
                <c:pt idx="24">
                  <c:v>0:00</c:v>
                </c:pt>
              </c:strCache>
            </c:strRef>
          </c:cat>
          <c:val>
            <c:numRef>
              <c:f>'Post-1990 Schedules'!$D$94:$AB$94</c:f>
              <c:numCache>
                <c:formatCode>0.00</c:formatCode>
                <c:ptCount val="25"/>
                <c:pt idx="0" formatCode="General">
                  <c:v>0</c:v>
                </c:pt>
                <c:pt idx="1">
                  <c:v>0.61</c:v>
                </c:pt>
                <c:pt idx="2">
                  <c:v>0.56000000000000005</c:v>
                </c:pt>
                <c:pt idx="3">
                  <c:v>0.55000000000000004</c:v>
                </c:pt>
                <c:pt idx="4">
                  <c:v>0.55000000000000004</c:v>
                </c:pt>
                <c:pt idx="5">
                  <c:v>0.52</c:v>
                </c:pt>
                <c:pt idx="6">
                  <c:v>0.59</c:v>
                </c:pt>
                <c:pt idx="7">
                  <c:v>0.68</c:v>
                </c:pt>
                <c:pt idx="8">
                  <c:v>0.72</c:v>
                </c:pt>
                <c:pt idx="9">
                  <c:v>0.61</c:v>
                </c:pt>
                <c:pt idx="10">
                  <c:v>0.52</c:v>
                </c:pt>
                <c:pt idx="11">
                  <c:v>0.53</c:v>
                </c:pt>
                <c:pt idx="12">
                  <c:v>0.53</c:v>
                </c:pt>
                <c:pt idx="13">
                  <c:v>0.52</c:v>
                </c:pt>
                <c:pt idx="14">
                  <c:v>0.54</c:v>
                </c:pt>
                <c:pt idx="15">
                  <c:v>0.56999999999999995</c:v>
                </c:pt>
                <c:pt idx="16">
                  <c:v>0.6</c:v>
                </c:pt>
                <c:pt idx="17">
                  <c:v>0.71</c:v>
                </c:pt>
                <c:pt idx="18">
                  <c:v>0.86</c:v>
                </c:pt>
                <c:pt idx="19">
                  <c:v>0.94</c:v>
                </c:pt>
                <c:pt idx="20">
                  <c:v>0.97</c:v>
                </c:pt>
                <c:pt idx="21">
                  <c:v>1</c:v>
                </c:pt>
                <c:pt idx="22">
                  <c:v>0.98</c:v>
                </c:pt>
                <c:pt idx="23">
                  <c:v>0.85</c:v>
                </c:pt>
                <c:pt idx="24">
                  <c:v>0.73</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1118869296"/>
        <c:axId val="1118863808"/>
      </c:lineChart>
      <c:catAx>
        <c:axId val="1118869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63808"/>
        <c:crosses val="autoZero"/>
        <c:auto val="1"/>
        <c:lblAlgn val="ctr"/>
        <c:lblOffset val="100"/>
        <c:noMultiLvlLbl val="0"/>
      </c:catAx>
      <c:valAx>
        <c:axId val="1118863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69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'1945-1964 Schedules'!$B$10</c:f>
          <c:strCache>
            <c:ptCount val="1"/>
            <c:pt idx="0">
              <c:v>Occupancy - Living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Schedules'!$D$10</c:f>
              <c:strCache>
                <c:ptCount val="1"/>
                <c:pt idx="0">
                  <c:v>Weekday</c:v>
                </c:pt>
              </c:strCache>
            </c:strRef>
          </c:tx>
          <c:spPr>
            <a:ln w="28575" cap="rnd">
              <a:solidFill>
                <a:srgbClr val="A5A8D2"/>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Schedules'!$E$10:$AB$10</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'1945-1964 Schedules'!$D$11</c:f>
              <c:strCache>
                <c:ptCount val="1"/>
                <c:pt idx="0">
                  <c:v>Sat</c:v>
                </c:pt>
              </c:strCache>
            </c:strRef>
          </c:tx>
          <c:spPr>
            <a:ln w="28575" cap="rnd">
              <a:solidFill>
                <a:srgbClr val="696EB4"/>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Schedules'!$E$11:$AB$11</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'1945-1964 Schedules'!$D$12</c:f>
              <c:strCache>
                <c:ptCount val="1"/>
                <c:pt idx="0">
                  <c:v>Sun/Holiday</c:v>
                </c:pt>
              </c:strCache>
            </c:strRef>
          </c:tx>
          <c:spPr>
            <a:ln w="28575" cap="rnd">
              <a:solidFill>
                <a:srgbClr val="474C8E"/>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Schedules'!$E$12:$AB$12</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1118877920"/>
        <c:axId val="1118876744"/>
      </c:lineChart>
      <c:catAx>
        <c:axId val="11188779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76744"/>
        <c:crosses val="autoZero"/>
        <c:auto val="1"/>
        <c:lblAlgn val="ctr"/>
        <c:lblOffset val="100"/>
        <c:noMultiLvlLbl val="0"/>
      </c:catAx>
      <c:valAx>
        <c:axId val="1118876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779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Schedules'!$D$13</c:f>
              <c:strCache>
                <c:ptCount val="1"/>
                <c:pt idx="0">
                  <c:v>Weekday</c:v>
                </c:pt>
              </c:strCache>
            </c:strRef>
          </c:tx>
          <c:spPr>
            <a:ln w="28575" cap="rnd">
              <a:solidFill>
                <a:srgbClr val="A5A8D2"/>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'1945-1964 Schedules'!$D$14</c:f>
              <c:strCache>
                <c:ptCount val="1"/>
                <c:pt idx="0">
                  <c:v>Sat</c:v>
                </c:pt>
              </c:strCache>
            </c:strRef>
          </c:tx>
          <c:spPr>
            <a:ln w="28575" cap="rnd">
              <a:solidFill>
                <a:srgbClr val="696EB4"/>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'1945-1964 Schedules'!$D$15</c:f>
              <c:strCache>
                <c:ptCount val="1"/>
                <c:pt idx="0">
                  <c:v>Sun/Holiday</c:v>
                </c:pt>
              </c:strCache>
            </c:strRef>
          </c:tx>
          <c:spPr>
            <a:ln w="28575" cap="rnd">
              <a:solidFill>
                <a:srgbClr val="474C8E"/>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1118878704"/>
        <c:axId val="1118879096"/>
      </c:lineChart>
      <c:catAx>
        <c:axId val="11188787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79096"/>
        <c:crosses val="autoZero"/>
        <c:auto val="1"/>
        <c:lblAlgn val="ctr"/>
        <c:lblOffset val="100"/>
        <c:noMultiLvlLbl val="0"/>
      </c:catAx>
      <c:valAx>
        <c:axId val="11188790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787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Schedules'!$D$16</c:f>
              <c:strCache>
                <c:ptCount val="1"/>
                <c:pt idx="0">
                  <c:v>Weekday</c:v>
                </c:pt>
              </c:strCache>
            </c:strRef>
          </c:tx>
          <c:spPr>
            <a:ln w="28575" cap="rnd">
              <a:solidFill>
                <a:srgbClr val="A5A8D2"/>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'1945-1964 Schedules'!$D$17</c:f>
              <c:strCache>
                <c:ptCount val="1"/>
                <c:pt idx="0">
                  <c:v>Sat</c:v>
                </c:pt>
              </c:strCache>
            </c:strRef>
          </c:tx>
          <c:spPr>
            <a:ln w="28575" cap="rnd">
              <a:solidFill>
                <a:srgbClr val="696EB4"/>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'1945-1964 Schedules'!$D$18</c:f>
              <c:strCache>
                <c:ptCount val="1"/>
                <c:pt idx="0">
                  <c:v>Sun/Holiday</c:v>
                </c:pt>
              </c:strCache>
            </c:strRef>
          </c:tx>
          <c:spPr>
            <a:ln w="28575" cap="rnd">
              <a:solidFill>
                <a:srgbClr val="474C8E"/>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846829504"/>
        <c:axId val="846831072"/>
      </c:lineChart>
      <c:catAx>
        <c:axId val="8468295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31072"/>
        <c:crosses val="autoZero"/>
        <c:auto val="1"/>
        <c:lblAlgn val="ctr"/>
        <c:lblOffset val="100"/>
        <c:noMultiLvlLbl val="0"/>
      </c:catAx>
      <c:valAx>
        <c:axId val="846831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295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Schedules'!$D$16</c:f>
              <c:strCache>
                <c:ptCount val="1"/>
                <c:pt idx="0">
                  <c:v>Weekday</c:v>
                </c:pt>
              </c:strCache>
            </c:strRef>
          </c:tx>
          <c:spPr>
            <a:ln w="28575" cap="rnd">
              <a:solidFill>
                <a:srgbClr val="A5A8D2"/>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'Pre-1945 Schedules'!$D$17</c:f>
              <c:strCache>
                <c:ptCount val="1"/>
                <c:pt idx="0">
                  <c:v>Sat</c:v>
                </c:pt>
              </c:strCache>
            </c:strRef>
          </c:tx>
          <c:spPr>
            <a:ln w="28575" cap="rnd">
              <a:solidFill>
                <a:srgbClr val="696EB4"/>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'Pre-1945 Schedules'!$D$18</c:f>
              <c:strCache>
                <c:ptCount val="1"/>
                <c:pt idx="0">
                  <c:v>Sun/Holiday</c:v>
                </c:pt>
              </c:strCache>
            </c:strRef>
          </c:tx>
          <c:spPr>
            <a:ln w="28575" cap="rnd">
              <a:solidFill>
                <a:srgbClr val="474C8E"/>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937841472"/>
        <c:axId val="937843432"/>
      </c:lineChart>
      <c:catAx>
        <c:axId val="9378414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37843432"/>
        <c:crosses val="autoZero"/>
        <c:auto val="1"/>
        <c:lblAlgn val="ctr"/>
        <c:lblOffset val="100"/>
        <c:noMultiLvlLbl val="0"/>
      </c:catAx>
      <c:valAx>
        <c:axId val="937843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378414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Schedules'!$D$19</c:f>
              <c:strCache>
                <c:ptCount val="1"/>
                <c:pt idx="0">
                  <c:v>Weekday</c:v>
                </c:pt>
              </c:strCache>
            </c:strRef>
          </c:tx>
          <c:spPr>
            <a:ln w="28575" cap="rnd">
              <a:solidFill>
                <a:srgbClr val="A5A8D2"/>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'1945-1964 Schedules'!$D$20</c:f>
              <c:strCache>
                <c:ptCount val="1"/>
                <c:pt idx="0">
                  <c:v>Sat</c:v>
                </c:pt>
              </c:strCache>
            </c:strRef>
          </c:tx>
          <c:spPr>
            <a:ln w="28575" cap="rnd">
              <a:solidFill>
                <a:srgbClr val="696EB4"/>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'1945-1964 Schedules'!$D$21</c:f>
              <c:strCache>
                <c:ptCount val="1"/>
                <c:pt idx="0">
                  <c:v>Sun/Holiday</c:v>
                </c:pt>
              </c:strCache>
            </c:strRef>
          </c:tx>
          <c:spPr>
            <a:ln w="28575" cap="rnd">
              <a:solidFill>
                <a:srgbClr val="474C8E"/>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846825976"/>
        <c:axId val="846818528"/>
      </c:lineChart>
      <c:catAx>
        <c:axId val="8468259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18528"/>
        <c:crosses val="autoZero"/>
        <c:auto val="1"/>
        <c:lblAlgn val="ctr"/>
        <c:lblOffset val="100"/>
        <c:noMultiLvlLbl val="0"/>
      </c:catAx>
      <c:valAx>
        <c:axId val="846818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259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Schedules'!$D$22</c:f>
              <c:strCache>
                <c:ptCount val="1"/>
                <c:pt idx="0">
                  <c:v>Weekday</c:v>
                </c:pt>
              </c:strCache>
            </c:strRef>
          </c:tx>
          <c:spPr>
            <a:ln w="28575" cap="rnd">
              <a:solidFill>
                <a:srgbClr val="A5A8D2"/>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'1945-1964 Schedules'!$D$23</c:f>
              <c:strCache>
                <c:ptCount val="1"/>
                <c:pt idx="0">
                  <c:v>Sat</c:v>
                </c:pt>
              </c:strCache>
            </c:strRef>
          </c:tx>
          <c:spPr>
            <a:ln w="28575" cap="rnd">
              <a:solidFill>
                <a:srgbClr val="696EB4"/>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'1945-1964 Schedules'!$D$24</c:f>
              <c:strCache>
                <c:ptCount val="1"/>
                <c:pt idx="0">
                  <c:v>Sun/Holiday</c:v>
                </c:pt>
              </c:strCache>
            </c:strRef>
          </c:tx>
          <c:spPr>
            <a:ln w="28575" cap="rnd">
              <a:solidFill>
                <a:srgbClr val="474C8E"/>
              </a:solidFill>
              <a:round/>
            </a:ln>
            <a:effectLst/>
          </c:spPr>
          <c:marker>
            <c:symbol val="none"/>
          </c:marker>
          <c:cat>
            <c:strRef>
              <c:f>'1945-1964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846822056"/>
        <c:axId val="846819704"/>
      </c:lineChart>
      <c:catAx>
        <c:axId val="8468220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19704"/>
        <c:crosses val="autoZero"/>
        <c:auto val="1"/>
        <c:lblAlgn val="ctr"/>
        <c:lblOffset val="100"/>
        <c:noMultiLvlLbl val="0"/>
      </c:catAx>
      <c:valAx>
        <c:axId val="846819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220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Schedules'!$B$45</c:f>
          <c:strCache>
            <c:ptCount val="1"/>
            <c:pt idx="0">
              <c:v>Lighting - Interior Lighting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Schedules'!$D$45</c:f>
              <c:strCache>
                <c:ptCount val="1"/>
                <c:pt idx="0">
                  <c:v>Weekday</c:v>
                </c:pt>
              </c:strCache>
            </c:strRef>
          </c:tx>
          <c:spPr>
            <a:ln w="28575" cap="rnd">
              <a:solidFill>
                <a:srgbClr val="A5A8D2"/>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Schedules'!$E$45:$AB$45</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'1945-1964 Schedules'!$D$46</c:f>
              <c:strCache>
                <c:ptCount val="1"/>
                <c:pt idx="0">
                  <c:v>Sat</c:v>
                </c:pt>
              </c:strCache>
            </c:strRef>
          </c:tx>
          <c:spPr>
            <a:ln w="28575" cap="rnd">
              <a:solidFill>
                <a:srgbClr val="696EB4"/>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Schedules'!$E$46:$AB$46</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'1945-1964 Schedules'!$D$47</c:f>
              <c:strCache>
                <c:ptCount val="1"/>
                <c:pt idx="0">
                  <c:v>Sun/Holiday</c:v>
                </c:pt>
              </c:strCache>
            </c:strRef>
          </c:tx>
          <c:spPr>
            <a:ln w="28575" cap="rnd">
              <a:solidFill>
                <a:srgbClr val="474C8E"/>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Schedules'!$E$47:$AB$47</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846816960"/>
        <c:axId val="846822840"/>
      </c:lineChart>
      <c:catAx>
        <c:axId val="8468169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22840"/>
        <c:crosses val="autoZero"/>
        <c:auto val="1"/>
        <c:lblAlgn val="ctr"/>
        <c:lblOffset val="100"/>
        <c:noMultiLvlLbl val="0"/>
      </c:catAx>
      <c:valAx>
        <c:axId val="846822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169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Schedules'!$B$48</c:f>
          <c:strCache>
            <c:ptCount val="1"/>
            <c:pt idx="0">
              <c:v>Lighting - Exterior Lighting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Schedules'!$D$48</c:f>
              <c:strCache>
                <c:ptCount val="1"/>
                <c:pt idx="0">
                  <c:v>Weekday</c:v>
                </c:pt>
              </c:strCache>
            </c:strRef>
          </c:tx>
          <c:spPr>
            <a:ln w="28575" cap="rnd">
              <a:solidFill>
                <a:srgbClr val="A5A8D2"/>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Schedules'!$E$48:$AB$48</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'1945-1964 Schedules'!$D$49</c:f>
              <c:strCache>
                <c:ptCount val="1"/>
                <c:pt idx="0">
                  <c:v>Sat</c:v>
                </c:pt>
              </c:strCache>
            </c:strRef>
          </c:tx>
          <c:spPr>
            <a:ln w="28575" cap="rnd">
              <a:solidFill>
                <a:srgbClr val="696EB4"/>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Schedules'!$E$49:$AB$49</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'1945-1964 Schedules'!$D$50</c:f>
              <c:strCache>
                <c:ptCount val="1"/>
                <c:pt idx="0">
                  <c:v>Sun/Holiday</c:v>
                </c:pt>
              </c:strCache>
            </c:strRef>
          </c:tx>
          <c:spPr>
            <a:ln w="28575" cap="rnd">
              <a:solidFill>
                <a:srgbClr val="474C8E"/>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Schedules'!$E$50:$AB$50</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846819312"/>
        <c:axId val="846816568"/>
      </c:lineChart>
      <c:catAx>
        <c:axId val="8468193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16568"/>
        <c:crosses val="autoZero"/>
        <c:auto val="1"/>
        <c:lblAlgn val="ctr"/>
        <c:lblOffset val="100"/>
        <c:noMultiLvlLbl val="0"/>
      </c:catAx>
      <c:valAx>
        <c:axId val="846816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193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Schedules'!$D$51</c:f>
              <c:strCache>
                <c:ptCount val="1"/>
                <c:pt idx="0">
                  <c:v>Weekday</c:v>
                </c:pt>
              </c:strCache>
            </c:strRef>
          </c:tx>
          <c:spPr>
            <a:ln w="28575" cap="rnd">
              <a:solidFill>
                <a:srgbClr val="A5A8D2"/>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'1945-1964 Schedules'!$D$52</c:f>
              <c:strCache>
                <c:ptCount val="1"/>
                <c:pt idx="0">
                  <c:v>Sat</c:v>
                </c:pt>
              </c:strCache>
            </c:strRef>
          </c:tx>
          <c:spPr>
            <a:ln w="28575" cap="rnd">
              <a:solidFill>
                <a:srgbClr val="696EB4"/>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'1945-1964 Schedules'!$D$53</c:f>
              <c:strCache>
                <c:ptCount val="1"/>
                <c:pt idx="0">
                  <c:v>Sun/Holiday</c:v>
                </c:pt>
              </c:strCache>
            </c:strRef>
          </c:tx>
          <c:spPr>
            <a:ln w="28575" cap="rnd">
              <a:solidFill>
                <a:srgbClr val="474C8E"/>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846824016"/>
        <c:axId val="846816176"/>
      </c:lineChart>
      <c:catAx>
        <c:axId val="8468240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16176"/>
        <c:crosses val="autoZero"/>
        <c:auto val="1"/>
        <c:lblAlgn val="ctr"/>
        <c:lblOffset val="100"/>
        <c:noMultiLvlLbl val="0"/>
      </c:catAx>
      <c:valAx>
        <c:axId val="846816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468240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Schedules'!$D$57</c:f>
              <c:strCache>
                <c:ptCount val="1"/>
                <c:pt idx="0">
                  <c:v>Weekday</c:v>
                </c:pt>
              </c:strCache>
            </c:strRef>
          </c:tx>
          <c:spPr>
            <a:ln w="28575" cap="rnd">
              <a:solidFill>
                <a:srgbClr val="A5A8D2"/>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'1945-1964 Schedules'!$D$55</c:f>
              <c:strCache>
                <c:ptCount val="1"/>
                <c:pt idx="0">
                  <c:v>Sat</c:v>
                </c:pt>
              </c:strCache>
            </c:strRef>
          </c:tx>
          <c:spPr>
            <a:ln w="28575" cap="rnd">
              <a:solidFill>
                <a:srgbClr val="696EB4"/>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'1945-1964 Schedules'!$D$56</c:f>
              <c:strCache>
                <c:ptCount val="1"/>
                <c:pt idx="0">
                  <c:v>Sun/Holiday</c:v>
                </c:pt>
              </c:strCache>
            </c:strRef>
          </c:tx>
          <c:spPr>
            <a:ln w="28575" cap="rnd">
              <a:solidFill>
                <a:srgbClr val="474C8E"/>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1118874392"/>
        <c:axId val="916700088"/>
      </c:lineChart>
      <c:catAx>
        <c:axId val="11188743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00088"/>
        <c:crosses val="autoZero"/>
        <c:auto val="1"/>
        <c:lblAlgn val="ctr"/>
        <c:lblOffset val="100"/>
        <c:noMultiLvlLbl val="0"/>
      </c:catAx>
      <c:valAx>
        <c:axId val="916700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11188743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Schedules'!$D$57</c:f>
              <c:strCache>
                <c:ptCount val="1"/>
                <c:pt idx="0">
                  <c:v>Weekday</c:v>
                </c:pt>
              </c:strCache>
            </c:strRef>
          </c:tx>
          <c:spPr>
            <a:ln w="28575" cap="rnd">
              <a:solidFill>
                <a:srgbClr val="A5A8D2"/>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'1945-1964 Schedules'!$D$58</c:f>
              <c:strCache>
                <c:ptCount val="1"/>
                <c:pt idx="0">
                  <c:v>Sat</c:v>
                </c:pt>
              </c:strCache>
            </c:strRef>
          </c:tx>
          <c:spPr>
            <a:ln w="28575" cap="rnd">
              <a:solidFill>
                <a:srgbClr val="696EB4"/>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'1945-1964 Schedules'!$D$59</c:f>
              <c:strCache>
                <c:ptCount val="1"/>
                <c:pt idx="0">
                  <c:v>Sun/Holiday</c:v>
                </c:pt>
              </c:strCache>
            </c:strRef>
          </c:tx>
          <c:spPr>
            <a:ln w="28575" cap="rnd">
              <a:solidFill>
                <a:srgbClr val="474C8E"/>
              </a:solidFill>
              <a:round/>
            </a:ln>
            <a:effectLst/>
          </c:spPr>
          <c:marker>
            <c:symbol val="none"/>
          </c:marker>
          <c:cat>
            <c:strRef>
              <c:f>'1945-1964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916710280"/>
        <c:axId val="916704792"/>
      </c:lineChart>
      <c:catAx>
        <c:axId val="9167102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04792"/>
        <c:crosses val="autoZero"/>
        <c:auto val="1"/>
        <c:lblAlgn val="ctr"/>
        <c:lblOffset val="100"/>
        <c:noMultiLvlLbl val="0"/>
      </c:catAx>
      <c:valAx>
        <c:axId val="916704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102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Schedules'!$B$80</c:f>
          <c:strCache>
            <c:ptCount val="1"/>
            <c:pt idx="0">
              <c:v>Receptacles - Refrigerator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Schedules'!$D$80</c:f>
              <c:strCache>
                <c:ptCount val="1"/>
                <c:pt idx="0">
                  <c:v>Weekday</c:v>
                </c:pt>
              </c:strCache>
            </c:strRef>
          </c:tx>
          <c:spPr>
            <a:ln w="28575" cap="rnd">
              <a:solidFill>
                <a:srgbClr val="A5A8D2"/>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Schedules'!$E$80:$AB$80</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'1945-1964 Schedules'!$D$81</c:f>
              <c:strCache>
                <c:ptCount val="1"/>
                <c:pt idx="0">
                  <c:v>Sat</c:v>
                </c:pt>
              </c:strCache>
            </c:strRef>
          </c:tx>
          <c:spPr>
            <a:ln w="28575" cap="rnd">
              <a:solidFill>
                <a:srgbClr val="696EB4"/>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Schedules'!$E$81:$AB$81</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'1945-1964 Schedules'!$D$82</c:f>
              <c:strCache>
                <c:ptCount val="1"/>
                <c:pt idx="0">
                  <c:v>Sun/Holiday</c:v>
                </c:pt>
              </c:strCache>
            </c:strRef>
          </c:tx>
          <c:spPr>
            <a:ln w="28575" cap="rnd">
              <a:solidFill>
                <a:srgbClr val="474C8E"/>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Schedules'!$E$82:$AB$82</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916708712"/>
        <c:axId val="916709104"/>
      </c:lineChart>
      <c:catAx>
        <c:axId val="9167087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09104"/>
        <c:crosses val="autoZero"/>
        <c:auto val="1"/>
        <c:lblAlgn val="ctr"/>
        <c:lblOffset val="100"/>
        <c:noMultiLvlLbl val="0"/>
      </c:catAx>
      <c:valAx>
        <c:axId val="916709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087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Schedules'!$B$83</c:f>
          <c:strCache>
            <c:ptCount val="1"/>
            <c:pt idx="0">
              <c:v>Receptacles - Clothes Washer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Schedules'!$D$83</c:f>
              <c:strCache>
                <c:ptCount val="1"/>
                <c:pt idx="0">
                  <c:v>Weekday</c:v>
                </c:pt>
              </c:strCache>
            </c:strRef>
          </c:tx>
          <c:spPr>
            <a:ln w="28575" cap="rnd">
              <a:solidFill>
                <a:srgbClr val="A5A8D2"/>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Schedules'!$E$83:$AB$83</c:f>
              <c:numCache>
                <c:formatCode>0.00</c:formatCode>
                <c:ptCount val="24"/>
                <c:pt idx="0">
                  <c:v>8.8999999999999996E-2</c:v>
                </c:pt>
                <c:pt idx="1">
                  <c:v>7.0000000000000007E-2</c:v>
                </c:pt>
                <c:pt idx="2">
                  <c:v>3.5000000000000003E-2</c:v>
                </c:pt>
                <c:pt idx="3">
                  <c:v>3.5000000000000003E-2</c:v>
                </c:pt>
                <c:pt idx="4">
                  <c:v>7.0000000000000007E-2</c:v>
                </c:pt>
                <c:pt idx="5">
                  <c:v>0.11</c:v>
                </c:pt>
                <c:pt idx="6">
                  <c:v>0.21</c:v>
                </c:pt>
                <c:pt idx="7">
                  <c:v>0.46</c:v>
                </c:pt>
                <c:pt idx="8">
                  <c:v>0.69</c:v>
                </c:pt>
                <c:pt idx="9">
                  <c:v>0.82</c:v>
                </c:pt>
                <c:pt idx="10">
                  <c:v>0.8</c:v>
                </c:pt>
                <c:pt idx="11">
                  <c:v>0.71</c:v>
                </c:pt>
                <c:pt idx="12">
                  <c:v>0.64</c:v>
                </c:pt>
                <c:pt idx="13">
                  <c:v>0.56999999999999995</c:v>
                </c:pt>
                <c:pt idx="14">
                  <c:v>0.5</c:v>
                </c:pt>
                <c:pt idx="15">
                  <c:v>0.46</c:v>
                </c:pt>
                <c:pt idx="16">
                  <c:v>0.48</c:v>
                </c:pt>
                <c:pt idx="17">
                  <c:v>0.46</c:v>
                </c:pt>
                <c:pt idx="18">
                  <c:v>0.46</c:v>
                </c:pt>
                <c:pt idx="19">
                  <c:v>0.46</c:v>
                </c:pt>
                <c:pt idx="20">
                  <c:v>0.46</c:v>
                </c:pt>
                <c:pt idx="21">
                  <c:v>0.44</c:v>
                </c:pt>
                <c:pt idx="22">
                  <c:v>0.3</c:v>
                </c:pt>
                <c:pt idx="23">
                  <c:v>0.16</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'1945-1964 Schedules'!$D$84</c:f>
              <c:strCache>
                <c:ptCount val="1"/>
                <c:pt idx="0">
                  <c:v>Sat</c:v>
                </c:pt>
              </c:strCache>
            </c:strRef>
          </c:tx>
          <c:spPr>
            <a:ln w="28575" cap="rnd">
              <a:solidFill>
                <a:srgbClr val="696EB4"/>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Schedules'!$E$84:$AB$84</c:f>
              <c:numCache>
                <c:formatCode>0.00</c:formatCode>
                <c:ptCount val="24"/>
                <c:pt idx="0">
                  <c:v>0.11</c:v>
                </c:pt>
                <c:pt idx="1">
                  <c:v>0.09</c:v>
                </c:pt>
                <c:pt idx="2">
                  <c:v>0.04</c:v>
                </c:pt>
                <c:pt idx="3">
                  <c:v>0.04</c:v>
                </c:pt>
                <c:pt idx="4">
                  <c:v>0.09</c:v>
                </c:pt>
                <c:pt idx="5">
                  <c:v>0.13</c:v>
                </c:pt>
                <c:pt idx="6">
                  <c:v>0.26</c:v>
                </c:pt>
                <c:pt idx="7">
                  <c:v>0.56999999999999995</c:v>
                </c:pt>
                <c:pt idx="8">
                  <c:v>0.85</c:v>
                </c:pt>
                <c:pt idx="9">
                  <c:v>1</c:v>
                </c:pt>
                <c:pt idx="10">
                  <c:v>0.98</c:v>
                </c:pt>
                <c:pt idx="11">
                  <c:v>0.87</c:v>
                </c:pt>
                <c:pt idx="12">
                  <c:v>0.78</c:v>
                </c:pt>
                <c:pt idx="13">
                  <c:v>0.7</c:v>
                </c:pt>
                <c:pt idx="14">
                  <c:v>0.61</c:v>
                </c:pt>
                <c:pt idx="15">
                  <c:v>0.56999999999999995</c:v>
                </c:pt>
                <c:pt idx="16">
                  <c:v>0.59</c:v>
                </c:pt>
                <c:pt idx="17">
                  <c:v>0.56999999999999995</c:v>
                </c:pt>
                <c:pt idx="18">
                  <c:v>0.56999999999999995</c:v>
                </c:pt>
                <c:pt idx="19">
                  <c:v>0.56999999999999995</c:v>
                </c:pt>
                <c:pt idx="20">
                  <c:v>0.56999999999999995</c:v>
                </c:pt>
                <c:pt idx="21">
                  <c:v>0.54</c:v>
                </c:pt>
                <c:pt idx="22">
                  <c:v>0.37</c:v>
                </c:pt>
                <c:pt idx="23">
                  <c:v>0.2</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'1945-1964 Schedules'!$D$85</c:f>
              <c:strCache>
                <c:ptCount val="1"/>
                <c:pt idx="0">
                  <c:v>Sun/Holiday</c:v>
                </c:pt>
              </c:strCache>
            </c:strRef>
          </c:tx>
          <c:spPr>
            <a:ln w="28575" cap="rnd">
              <a:solidFill>
                <a:srgbClr val="474C8E"/>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Schedules'!$E$85:$AB$85</c:f>
              <c:numCache>
                <c:formatCode>0.00</c:formatCode>
                <c:ptCount val="24"/>
                <c:pt idx="0">
                  <c:v>0.11</c:v>
                </c:pt>
                <c:pt idx="1">
                  <c:v>0.09</c:v>
                </c:pt>
                <c:pt idx="2">
                  <c:v>0.04</c:v>
                </c:pt>
                <c:pt idx="3">
                  <c:v>0.04</c:v>
                </c:pt>
                <c:pt idx="4">
                  <c:v>0.09</c:v>
                </c:pt>
                <c:pt idx="5">
                  <c:v>0.13</c:v>
                </c:pt>
                <c:pt idx="6">
                  <c:v>0.26</c:v>
                </c:pt>
                <c:pt idx="7">
                  <c:v>0.56999999999999995</c:v>
                </c:pt>
                <c:pt idx="8">
                  <c:v>0.85</c:v>
                </c:pt>
                <c:pt idx="9">
                  <c:v>1</c:v>
                </c:pt>
                <c:pt idx="10">
                  <c:v>0.98</c:v>
                </c:pt>
                <c:pt idx="11">
                  <c:v>0.87</c:v>
                </c:pt>
                <c:pt idx="12">
                  <c:v>0.78</c:v>
                </c:pt>
                <c:pt idx="13">
                  <c:v>0.7</c:v>
                </c:pt>
                <c:pt idx="14">
                  <c:v>0.61</c:v>
                </c:pt>
                <c:pt idx="15">
                  <c:v>0.56999999999999995</c:v>
                </c:pt>
                <c:pt idx="16">
                  <c:v>0.59</c:v>
                </c:pt>
                <c:pt idx="17">
                  <c:v>0.56999999999999995</c:v>
                </c:pt>
                <c:pt idx="18">
                  <c:v>0.56999999999999995</c:v>
                </c:pt>
                <c:pt idx="19">
                  <c:v>0.56999999999999995</c:v>
                </c:pt>
                <c:pt idx="20">
                  <c:v>0.56999999999999995</c:v>
                </c:pt>
                <c:pt idx="21">
                  <c:v>0.54</c:v>
                </c:pt>
                <c:pt idx="22">
                  <c:v>0.37</c:v>
                </c:pt>
                <c:pt idx="23">
                  <c:v>0.2</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916711456"/>
        <c:axId val="916702048"/>
      </c:lineChart>
      <c:catAx>
        <c:axId val="9167114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02048"/>
        <c:crosses val="autoZero"/>
        <c:auto val="1"/>
        <c:lblAlgn val="ctr"/>
        <c:lblOffset val="100"/>
        <c:noMultiLvlLbl val="0"/>
      </c:catAx>
      <c:valAx>
        <c:axId val="9167020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114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Schedules'!$B$86</c:f>
          <c:strCache>
            <c:ptCount val="1"/>
            <c:pt idx="0">
              <c:v>Receptacles - Clothes Dryer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Schedules'!$D$86</c:f>
              <c:strCache>
                <c:ptCount val="1"/>
                <c:pt idx="0">
                  <c:v>Weekday</c:v>
                </c:pt>
              </c:strCache>
            </c:strRef>
          </c:tx>
          <c:spPr>
            <a:ln w="28575" cap="rnd">
              <a:solidFill>
                <a:srgbClr val="A5A8D2"/>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Schedules'!$E$86:$AB$86</c:f>
              <c:numCache>
                <c:formatCode>0.00</c:formatCode>
                <c:ptCount val="24"/>
                <c:pt idx="0">
                  <c:v>0.1</c:v>
                </c:pt>
                <c:pt idx="1">
                  <c:v>0.06</c:v>
                </c:pt>
                <c:pt idx="2">
                  <c:v>0.04</c:v>
                </c:pt>
                <c:pt idx="3">
                  <c:v>0.02</c:v>
                </c:pt>
                <c:pt idx="4">
                  <c:v>0.04</c:v>
                </c:pt>
                <c:pt idx="5">
                  <c:v>0.06</c:v>
                </c:pt>
                <c:pt idx="6">
                  <c:v>0.16</c:v>
                </c:pt>
                <c:pt idx="7">
                  <c:v>0.32</c:v>
                </c:pt>
                <c:pt idx="8">
                  <c:v>0.49</c:v>
                </c:pt>
                <c:pt idx="9">
                  <c:v>0.69</c:v>
                </c:pt>
                <c:pt idx="10">
                  <c:v>0.79</c:v>
                </c:pt>
                <c:pt idx="11">
                  <c:v>0.82</c:v>
                </c:pt>
                <c:pt idx="12">
                  <c:v>0.75</c:v>
                </c:pt>
                <c:pt idx="13">
                  <c:v>0.68</c:v>
                </c:pt>
                <c:pt idx="14">
                  <c:v>0.61</c:v>
                </c:pt>
                <c:pt idx="15">
                  <c:v>0.57999999999999996</c:v>
                </c:pt>
                <c:pt idx="16">
                  <c:v>0.56000000000000005</c:v>
                </c:pt>
                <c:pt idx="17">
                  <c:v>0.55000000000000004</c:v>
                </c:pt>
                <c:pt idx="18">
                  <c:v>0.52</c:v>
                </c:pt>
                <c:pt idx="19">
                  <c:v>0.51</c:v>
                </c:pt>
                <c:pt idx="20">
                  <c:v>0.53</c:v>
                </c:pt>
                <c:pt idx="21">
                  <c:v>0.55000000000000004</c:v>
                </c:pt>
                <c:pt idx="22">
                  <c:v>0.44</c:v>
                </c:pt>
                <c:pt idx="23">
                  <c:v>0.24</c:v>
                </c:pt>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'1945-1964 Schedules'!$D$87</c:f>
              <c:strCache>
                <c:ptCount val="1"/>
                <c:pt idx="0">
                  <c:v>Sat</c:v>
                </c:pt>
              </c:strCache>
            </c:strRef>
          </c:tx>
          <c:spPr>
            <a:ln w="28575" cap="rnd">
              <a:solidFill>
                <a:srgbClr val="696EB4"/>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Schedules'!$E$87:$AB$87</c:f>
              <c:numCache>
                <c:formatCode>0.00</c:formatCode>
                <c:ptCount val="24"/>
                <c:pt idx="0">
                  <c:v>0.12</c:v>
                </c:pt>
                <c:pt idx="1">
                  <c:v>7.0000000000000007E-2</c:v>
                </c:pt>
                <c:pt idx="2">
                  <c:v>0.05</c:v>
                </c:pt>
                <c:pt idx="3">
                  <c:v>0.02</c:v>
                </c:pt>
                <c:pt idx="4">
                  <c:v>0.05</c:v>
                </c:pt>
                <c:pt idx="5">
                  <c:v>7.0000000000000007E-2</c:v>
                </c:pt>
                <c:pt idx="6">
                  <c:v>0.2</c:v>
                </c:pt>
                <c:pt idx="7">
                  <c:v>0.39</c:v>
                </c:pt>
                <c:pt idx="8">
                  <c:v>0.6</c:v>
                </c:pt>
                <c:pt idx="9">
                  <c:v>0.84</c:v>
                </c:pt>
                <c:pt idx="10">
                  <c:v>0.96</c:v>
                </c:pt>
                <c:pt idx="11">
                  <c:v>1</c:v>
                </c:pt>
                <c:pt idx="12">
                  <c:v>0.91</c:v>
                </c:pt>
                <c:pt idx="13">
                  <c:v>0.83</c:v>
                </c:pt>
                <c:pt idx="14">
                  <c:v>0.75</c:v>
                </c:pt>
                <c:pt idx="15">
                  <c:v>0.71</c:v>
                </c:pt>
                <c:pt idx="16">
                  <c:v>0.68</c:v>
                </c:pt>
                <c:pt idx="17">
                  <c:v>0.67</c:v>
                </c:pt>
                <c:pt idx="18">
                  <c:v>0.63</c:v>
                </c:pt>
                <c:pt idx="19">
                  <c:v>0.62</c:v>
                </c:pt>
                <c:pt idx="20">
                  <c:v>0.65</c:v>
                </c:pt>
                <c:pt idx="21">
                  <c:v>0.67</c:v>
                </c:pt>
                <c:pt idx="22">
                  <c:v>0.54</c:v>
                </c:pt>
                <c:pt idx="23">
                  <c:v>0.28999999999999998</c:v>
                </c:pt>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'1945-1964 Schedules'!$D$88</c:f>
              <c:strCache>
                <c:ptCount val="1"/>
                <c:pt idx="0">
                  <c:v>Sun/Holiday</c:v>
                </c:pt>
              </c:strCache>
            </c:strRef>
          </c:tx>
          <c:spPr>
            <a:ln w="28575" cap="rnd">
              <a:solidFill>
                <a:srgbClr val="474C8E"/>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Schedules'!$E$88:$AB$88</c:f>
              <c:numCache>
                <c:formatCode>0.00</c:formatCode>
                <c:ptCount val="24"/>
                <c:pt idx="0">
                  <c:v>0.12</c:v>
                </c:pt>
                <c:pt idx="1">
                  <c:v>7.0000000000000007E-2</c:v>
                </c:pt>
                <c:pt idx="2">
                  <c:v>0.05</c:v>
                </c:pt>
                <c:pt idx="3">
                  <c:v>0.02</c:v>
                </c:pt>
                <c:pt idx="4">
                  <c:v>0.05</c:v>
                </c:pt>
                <c:pt idx="5">
                  <c:v>7.0000000000000007E-2</c:v>
                </c:pt>
                <c:pt idx="6">
                  <c:v>0.2</c:v>
                </c:pt>
                <c:pt idx="7">
                  <c:v>0.39</c:v>
                </c:pt>
                <c:pt idx="8">
                  <c:v>0.6</c:v>
                </c:pt>
                <c:pt idx="9">
                  <c:v>0.84</c:v>
                </c:pt>
                <c:pt idx="10">
                  <c:v>0.96</c:v>
                </c:pt>
                <c:pt idx="11">
                  <c:v>1</c:v>
                </c:pt>
                <c:pt idx="12">
                  <c:v>0.91</c:v>
                </c:pt>
                <c:pt idx="13">
                  <c:v>0.83</c:v>
                </c:pt>
                <c:pt idx="14">
                  <c:v>0.75</c:v>
                </c:pt>
                <c:pt idx="15">
                  <c:v>0.71</c:v>
                </c:pt>
                <c:pt idx="16">
                  <c:v>0.68</c:v>
                </c:pt>
                <c:pt idx="17">
                  <c:v>0.67</c:v>
                </c:pt>
                <c:pt idx="18">
                  <c:v>0.63</c:v>
                </c:pt>
                <c:pt idx="19">
                  <c:v>0.62</c:v>
                </c:pt>
                <c:pt idx="20">
                  <c:v>0.65</c:v>
                </c:pt>
                <c:pt idx="21">
                  <c:v>0.67</c:v>
                </c:pt>
                <c:pt idx="22">
                  <c:v>0.54</c:v>
                </c:pt>
                <c:pt idx="23">
                  <c:v>0.28999999999999998</c:v>
                </c:pt>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916706360"/>
        <c:axId val="916707536"/>
      </c:lineChart>
      <c:catAx>
        <c:axId val="916706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07536"/>
        <c:crosses val="autoZero"/>
        <c:auto val="1"/>
        <c:lblAlgn val="ctr"/>
        <c:lblOffset val="100"/>
        <c:noMultiLvlLbl val="0"/>
      </c:catAx>
      <c:valAx>
        <c:axId val="916707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06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Schedules'!$D$19</c:f>
              <c:strCache>
                <c:ptCount val="1"/>
                <c:pt idx="0">
                  <c:v>Weekday</c:v>
                </c:pt>
              </c:strCache>
            </c:strRef>
          </c:tx>
          <c:spPr>
            <a:ln w="28575" cap="rnd">
              <a:solidFill>
                <a:srgbClr val="A5A8D2"/>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'Pre-1945 Schedules'!$D$20</c:f>
              <c:strCache>
                <c:ptCount val="1"/>
                <c:pt idx="0">
                  <c:v>Sat</c:v>
                </c:pt>
              </c:strCache>
            </c:strRef>
          </c:tx>
          <c:spPr>
            <a:ln w="28575" cap="rnd">
              <a:solidFill>
                <a:srgbClr val="696EB4"/>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'Pre-1945 Schedules'!$D$21</c:f>
              <c:strCache>
                <c:ptCount val="1"/>
                <c:pt idx="0">
                  <c:v>Sun/Holiday</c:v>
                </c:pt>
              </c:strCache>
            </c:strRef>
          </c:tx>
          <c:spPr>
            <a:ln w="28575" cap="rnd">
              <a:solidFill>
                <a:srgbClr val="474C8E"/>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40648488"/>
        <c:axId val="620476464"/>
      </c:lineChart>
      <c:catAx>
        <c:axId val="740648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476464"/>
        <c:crosses val="autoZero"/>
        <c:auto val="1"/>
        <c:lblAlgn val="ctr"/>
        <c:lblOffset val="100"/>
        <c:noMultiLvlLbl val="0"/>
      </c:catAx>
      <c:valAx>
        <c:axId val="620476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0648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Schedules'!$B$89</c:f>
          <c:strCache>
            <c:ptCount val="1"/>
            <c:pt idx="0">
              <c:v>Receptacles - Dishwasher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Schedules'!$D$89</c:f>
              <c:strCache>
                <c:ptCount val="1"/>
                <c:pt idx="0">
                  <c:v>Weekday</c:v>
                </c:pt>
              </c:strCache>
            </c:strRef>
          </c:tx>
          <c:spPr>
            <a:ln w="28575" cap="rnd">
              <a:solidFill>
                <a:srgbClr val="A5A8D2"/>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Schedules'!$E$89:$AB$89</c:f>
              <c:numCache>
                <c:formatCode>0.00</c:formatCode>
                <c:ptCount val="24"/>
                <c:pt idx="0">
                  <c:v>0.13</c:v>
                </c:pt>
                <c:pt idx="1">
                  <c:v>0.06</c:v>
                </c:pt>
                <c:pt idx="2">
                  <c:v>0.04</c:v>
                </c:pt>
                <c:pt idx="3">
                  <c:v>0.03</c:v>
                </c:pt>
                <c:pt idx="4">
                  <c:v>0.03</c:v>
                </c:pt>
                <c:pt idx="5">
                  <c:v>0.09</c:v>
                </c:pt>
                <c:pt idx="6">
                  <c:v>0.17</c:v>
                </c:pt>
                <c:pt idx="7">
                  <c:v>0.26</c:v>
                </c:pt>
                <c:pt idx="8">
                  <c:v>0.49</c:v>
                </c:pt>
                <c:pt idx="9">
                  <c:v>0.55000000000000004</c:v>
                </c:pt>
                <c:pt idx="10">
                  <c:v>0.47</c:v>
                </c:pt>
                <c:pt idx="11">
                  <c:v>0.4</c:v>
                </c:pt>
                <c:pt idx="12">
                  <c:v>0.34</c:v>
                </c:pt>
                <c:pt idx="13">
                  <c:v>0.39</c:v>
                </c:pt>
                <c:pt idx="14">
                  <c:v>0.32</c:v>
                </c:pt>
                <c:pt idx="15">
                  <c:v>0.3</c:v>
                </c:pt>
                <c:pt idx="16">
                  <c:v>0.32</c:v>
                </c:pt>
                <c:pt idx="17">
                  <c:v>0.42</c:v>
                </c:pt>
                <c:pt idx="18">
                  <c:v>0.73</c:v>
                </c:pt>
                <c:pt idx="19">
                  <c:v>0.93</c:v>
                </c:pt>
                <c:pt idx="20">
                  <c:v>0.76</c:v>
                </c:pt>
                <c:pt idx="21">
                  <c:v>0.56000000000000005</c:v>
                </c:pt>
                <c:pt idx="22">
                  <c:v>0.37</c:v>
                </c:pt>
                <c:pt idx="23">
                  <c:v>0.26</c:v>
                </c:pt>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'1945-1964 Schedules'!$D$90</c:f>
              <c:strCache>
                <c:ptCount val="1"/>
                <c:pt idx="0">
                  <c:v>Sat</c:v>
                </c:pt>
              </c:strCache>
            </c:strRef>
          </c:tx>
          <c:spPr>
            <a:ln w="28575" cap="rnd">
              <a:solidFill>
                <a:srgbClr val="696EB4"/>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Schedules'!$E$90:$AB$90</c:f>
              <c:numCache>
                <c:formatCode>0.00</c:formatCode>
                <c:ptCount val="24"/>
                <c:pt idx="0">
                  <c:v>0.14000000000000001</c:v>
                </c:pt>
                <c:pt idx="1">
                  <c:v>0.06</c:v>
                </c:pt>
                <c:pt idx="2">
                  <c:v>0.05</c:v>
                </c:pt>
                <c:pt idx="3">
                  <c:v>0.03</c:v>
                </c:pt>
                <c:pt idx="4">
                  <c:v>0.03</c:v>
                </c:pt>
                <c:pt idx="5">
                  <c:v>0.09</c:v>
                </c:pt>
                <c:pt idx="6">
                  <c:v>0.18</c:v>
                </c:pt>
                <c:pt idx="7">
                  <c:v>0.28000000000000003</c:v>
                </c:pt>
                <c:pt idx="8">
                  <c:v>0.52</c:v>
                </c:pt>
                <c:pt idx="9">
                  <c:v>0.57999999999999996</c:v>
                </c:pt>
                <c:pt idx="10">
                  <c:v>0.51</c:v>
                </c:pt>
                <c:pt idx="11">
                  <c:v>0.43</c:v>
                </c:pt>
                <c:pt idx="12">
                  <c:v>0.37</c:v>
                </c:pt>
                <c:pt idx="13">
                  <c:v>0.42</c:v>
                </c:pt>
                <c:pt idx="14">
                  <c:v>0.34</c:v>
                </c:pt>
                <c:pt idx="15">
                  <c:v>0.32</c:v>
                </c:pt>
                <c:pt idx="16">
                  <c:v>0.34</c:v>
                </c:pt>
                <c:pt idx="17">
                  <c:v>0.45</c:v>
                </c:pt>
                <c:pt idx="18">
                  <c:v>0.78</c:v>
                </c:pt>
                <c:pt idx="19">
                  <c:v>1</c:v>
                </c:pt>
                <c:pt idx="20">
                  <c:v>0.82</c:v>
                </c:pt>
                <c:pt idx="21">
                  <c:v>0.6</c:v>
                </c:pt>
                <c:pt idx="22">
                  <c:v>0.4</c:v>
                </c:pt>
                <c:pt idx="23">
                  <c:v>0.28000000000000003</c:v>
                </c:pt>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'1945-1964 Schedules'!$D$91</c:f>
              <c:strCache>
                <c:ptCount val="1"/>
                <c:pt idx="0">
                  <c:v>Sun/Holiday</c:v>
                </c:pt>
              </c:strCache>
            </c:strRef>
          </c:tx>
          <c:spPr>
            <a:ln w="28575" cap="rnd">
              <a:solidFill>
                <a:srgbClr val="474C8E"/>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Schedules'!$E$91:$AB$91</c:f>
              <c:numCache>
                <c:formatCode>0.00</c:formatCode>
                <c:ptCount val="24"/>
                <c:pt idx="0">
                  <c:v>0.14000000000000001</c:v>
                </c:pt>
                <c:pt idx="1">
                  <c:v>0.06</c:v>
                </c:pt>
                <c:pt idx="2">
                  <c:v>0.05</c:v>
                </c:pt>
                <c:pt idx="3">
                  <c:v>0.03</c:v>
                </c:pt>
                <c:pt idx="4">
                  <c:v>0.03</c:v>
                </c:pt>
                <c:pt idx="5">
                  <c:v>0.09</c:v>
                </c:pt>
                <c:pt idx="6">
                  <c:v>0.18</c:v>
                </c:pt>
                <c:pt idx="7">
                  <c:v>0.28000000000000003</c:v>
                </c:pt>
                <c:pt idx="8">
                  <c:v>0.52</c:v>
                </c:pt>
                <c:pt idx="9">
                  <c:v>0.57999999999999996</c:v>
                </c:pt>
                <c:pt idx="10">
                  <c:v>0.51</c:v>
                </c:pt>
                <c:pt idx="11">
                  <c:v>0.43</c:v>
                </c:pt>
                <c:pt idx="12">
                  <c:v>0.37</c:v>
                </c:pt>
                <c:pt idx="13">
                  <c:v>0.42</c:v>
                </c:pt>
                <c:pt idx="14">
                  <c:v>0.34</c:v>
                </c:pt>
                <c:pt idx="15">
                  <c:v>0.32</c:v>
                </c:pt>
                <c:pt idx="16">
                  <c:v>0.34</c:v>
                </c:pt>
                <c:pt idx="17">
                  <c:v>0.45</c:v>
                </c:pt>
                <c:pt idx="18">
                  <c:v>0.78</c:v>
                </c:pt>
                <c:pt idx="19">
                  <c:v>1</c:v>
                </c:pt>
                <c:pt idx="20">
                  <c:v>0.82</c:v>
                </c:pt>
                <c:pt idx="21">
                  <c:v>0.6</c:v>
                </c:pt>
                <c:pt idx="22">
                  <c:v>0.4</c:v>
                </c:pt>
                <c:pt idx="23">
                  <c:v>0.28000000000000003</c:v>
                </c:pt>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916711848"/>
        <c:axId val="916712240"/>
      </c:lineChart>
      <c:catAx>
        <c:axId val="9167118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12240"/>
        <c:crosses val="autoZero"/>
        <c:auto val="1"/>
        <c:lblAlgn val="ctr"/>
        <c:lblOffset val="100"/>
        <c:noMultiLvlLbl val="0"/>
      </c:catAx>
      <c:valAx>
        <c:axId val="916712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118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Schedules'!$B$92</c:f>
          <c:strCache>
            <c:ptCount val="1"/>
            <c:pt idx="0">
              <c:v>Receptacles - Misc Plug Load</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Schedules'!$D$92</c:f>
              <c:strCache>
                <c:ptCount val="1"/>
                <c:pt idx="0">
                  <c:v>Weekday</c:v>
                </c:pt>
              </c:strCache>
            </c:strRef>
          </c:tx>
          <c:spPr>
            <a:ln w="28575" cap="rnd">
              <a:solidFill>
                <a:srgbClr val="A5A8D2"/>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Schedules'!$E$92:$AB$92</c:f>
              <c:numCache>
                <c:formatCode>0.00</c:formatCode>
                <c:ptCount val="24"/>
                <c:pt idx="0">
                  <c:v>0.61</c:v>
                </c:pt>
                <c:pt idx="1">
                  <c:v>0.56000000000000005</c:v>
                </c:pt>
                <c:pt idx="2">
                  <c:v>0.55000000000000004</c:v>
                </c:pt>
                <c:pt idx="3">
                  <c:v>0.55000000000000004</c:v>
                </c:pt>
                <c:pt idx="4">
                  <c:v>0.52</c:v>
                </c:pt>
                <c:pt idx="5">
                  <c:v>0.59</c:v>
                </c:pt>
                <c:pt idx="6">
                  <c:v>0.68</c:v>
                </c:pt>
                <c:pt idx="7">
                  <c:v>0.72</c:v>
                </c:pt>
                <c:pt idx="8">
                  <c:v>0.61</c:v>
                </c:pt>
                <c:pt idx="9">
                  <c:v>0.52</c:v>
                </c:pt>
                <c:pt idx="10">
                  <c:v>0.53</c:v>
                </c:pt>
                <c:pt idx="11">
                  <c:v>0.53</c:v>
                </c:pt>
                <c:pt idx="12">
                  <c:v>0.52</c:v>
                </c:pt>
                <c:pt idx="13">
                  <c:v>0.54</c:v>
                </c:pt>
                <c:pt idx="14">
                  <c:v>0.56999999999999995</c:v>
                </c:pt>
                <c:pt idx="15">
                  <c:v>0.6</c:v>
                </c:pt>
                <c:pt idx="16">
                  <c:v>0.71</c:v>
                </c:pt>
                <c:pt idx="17">
                  <c:v>0.86</c:v>
                </c:pt>
                <c:pt idx="18">
                  <c:v>0.94</c:v>
                </c:pt>
                <c:pt idx="19">
                  <c:v>0.97</c:v>
                </c:pt>
                <c:pt idx="20">
                  <c:v>1</c:v>
                </c:pt>
                <c:pt idx="21">
                  <c:v>0.98</c:v>
                </c:pt>
                <c:pt idx="22">
                  <c:v>0.85</c:v>
                </c:pt>
                <c:pt idx="23">
                  <c:v>0.73</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'1945-1964 Schedules'!$D$93</c:f>
              <c:strCache>
                <c:ptCount val="1"/>
                <c:pt idx="0">
                  <c:v>Sat</c:v>
                </c:pt>
              </c:strCache>
            </c:strRef>
          </c:tx>
          <c:spPr>
            <a:ln w="28575" cap="rnd">
              <a:solidFill>
                <a:srgbClr val="696EB4"/>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Schedules'!$E$93:$AB$93</c:f>
              <c:numCache>
                <c:formatCode>0.00</c:formatCode>
                <c:ptCount val="24"/>
                <c:pt idx="0">
                  <c:v>0.61</c:v>
                </c:pt>
                <c:pt idx="1">
                  <c:v>0.56000000000000005</c:v>
                </c:pt>
                <c:pt idx="2">
                  <c:v>0.55000000000000004</c:v>
                </c:pt>
                <c:pt idx="3">
                  <c:v>0.55000000000000004</c:v>
                </c:pt>
                <c:pt idx="4">
                  <c:v>0.52</c:v>
                </c:pt>
                <c:pt idx="5">
                  <c:v>0.59</c:v>
                </c:pt>
                <c:pt idx="6">
                  <c:v>0.68</c:v>
                </c:pt>
                <c:pt idx="7">
                  <c:v>0.72</c:v>
                </c:pt>
                <c:pt idx="8">
                  <c:v>0.61</c:v>
                </c:pt>
                <c:pt idx="9">
                  <c:v>0.52</c:v>
                </c:pt>
                <c:pt idx="10">
                  <c:v>0.53</c:v>
                </c:pt>
                <c:pt idx="11">
                  <c:v>0.53</c:v>
                </c:pt>
                <c:pt idx="12">
                  <c:v>0.52</c:v>
                </c:pt>
                <c:pt idx="13">
                  <c:v>0.54</c:v>
                </c:pt>
                <c:pt idx="14">
                  <c:v>0.56999999999999995</c:v>
                </c:pt>
                <c:pt idx="15">
                  <c:v>0.6</c:v>
                </c:pt>
                <c:pt idx="16">
                  <c:v>0.71</c:v>
                </c:pt>
                <c:pt idx="17">
                  <c:v>0.86</c:v>
                </c:pt>
                <c:pt idx="18">
                  <c:v>0.94</c:v>
                </c:pt>
                <c:pt idx="19">
                  <c:v>0.97</c:v>
                </c:pt>
                <c:pt idx="20">
                  <c:v>1</c:v>
                </c:pt>
                <c:pt idx="21">
                  <c:v>0.98</c:v>
                </c:pt>
                <c:pt idx="22">
                  <c:v>0.85</c:v>
                </c:pt>
                <c:pt idx="23">
                  <c:v>0.73</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'1945-1964 Schedules'!$D$94</c:f>
              <c:strCache>
                <c:ptCount val="1"/>
                <c:pt idx="0">
                  <c:v>Sun/Holiday</c:v>
                </c:pt>
              </c:strCache>
            </c:strRef>
          </c:tx>
          <c:spPr>
            <a:ln w="28575" cap="rnd">
              <a:solidFill>
                <a:srgbClr val="474C8E"/>
              </a:solidFill>
              <a:round/>
            </a:ln>
            <a:effectLst/>
          </c:spPr>
          <c:marker>
            <c:symbol val="none"/>
          </c:marker>
          <c:cat>
            <c:strRef>
              <c:f>'1945-1964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Schedules'!$E$94:$AB$94</c:f>
              <c:numCache>
                <c:formatCode>0.00</c:formatCode>
                <c:ptCount val="24"/>
                <c:pt idx="0">
                  <c:v>0.61</c:v>
                </c:pt>
                <c:pt idx="1">
                  <c:v>0.56000000000000005</c:v>
                </c:pt>
                <c:pt idx="2">
                  <c:v>0.55000000000000004</c:v>
                </c:pt>
                <c:pt idx="3">
                  <c:v>0.55000000000000004</c:v>
                </c:pt>
                <c:pt idx="4">
                  <c:v>0.52</c:v>
                </c:pt>
                <c:pt idx="5">
                  <c:v>0.59</c:v>
                </c:pt>
                <c:pt idx="6">
                  <c:v>0.68</c:v>
                </c:pt>
                <c:pt idx="7">
                  <c:v>0.72</c:v>
                </c:pt>
                <c:pt idx="8">
                  <c:v>0.61</c:v>
                </c:pt>
                <c:pt idx="9">
                  <c:v>0.52</c:v>
                </c:pt>
                <c:pt idx="10">
                  <c:v>0.53</c:v>
                </c:pt>
                <c:pt idx="11">
                  <c:v>0.53</c:v>
                </c:pt>
                <c:pt idx="12">
                  <c:v>0.52</c:v>
                </c:pt>
                <c:pt idx="13">
                  <c:v>0.54</c:v>
                </c:pt>
                <c:pt idx="14">
                  <c:v>0.56999999999999995</c:v>
                </c:pt>
                <c:pt idx="15">
                  <c:v>0.6</c:v>
                </c:pt>
                <c:pt idx="16">
                  <c:v>0.71</c:v>
                </c:pt>
                <c:pt idx="17">
                  <c:v>0.86</c:v>
                </c:pt>
                <c:pt idx="18">
                  <c:v>0.94</c:v>
                </c:pt>
                <c:pt idx="19">
                  <c:v>0.97</c:v>
                </c:pt>
                <c:pt idx="20">
                  <c:v>1</c:v>
                </c:pt>
                <c:pt idx="21">
                  <c:v>0.98</c:v>
                </c:pt>
                <c:pt idx="22">
                  <c:v>0.85</c:v>
                </c:pt>
                <c:pt idx="23">
                  <c:v>0.73</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916714200"/>
        <c:axId val="916713808"/>
      </c:lineChart>
      <c:catAx>
        <c:axId val="9167142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13808"/>
        <c:crosses val="autoZero"/>
        <c:auto val="1"/>
        <c:lblAlgn val="ctr"/>
        <c:lblOffset val="100"/>
        <c:noMultiLvlLbl val="0"/>
      </c:catAx>
      <c:valAx>
        <c:axId val="916713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142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Schedules'!$B$118</c:f>
          <c:strCache>
            <c:ptCount val="1"/>
            <c:pt idx="0">
              <c:v>Domestic Hot Water - Sinks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Schedules'!$D$118</c:f>
              <c:strCache>
                <c:ptCount val="1"/>
                <c:pt idx="0">
                  <c:v>Weekday</c:v>
                </c:pt>
              </c:strCache>
            </c:strRef>
          </c:tx>
          <c:spPr>
            <a:ln w="28575" cap="rnd">
              <a:solidFill>
                <a:srgbClr val="A5A8D2"/>
              </a:solidFill>
              <a:round/>
            </a:ln>
            <a:effectLst/>
          </c:spPr>
          <c:marker>
            <c:symbol val="none"/>
          </c:marker>
          <c:cat>
            <c:strRef>
              <c:f>'1945-1964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Schedules'!$E$118:$AB$118</c:f>
              <c:numCache>
                <c:formatCode>0.00</c:formatCode>
                <c:ptCount val="24"/>
                <c:pt idx="0">
                  <c:v>0.18</c:v>
                </c:pt>
                <c:pt idx="1">
                  <c:v>0.09</c:v>
                </c:pt>
                <c:pt idx="2">
                  <c:v>0.06</c:v>
                </c:pt>
                <c:pt idx="3">
                  <c:v>0.06</c:v>
                </c:pt>
                <c:pt idx="4">
                  <c:v>0.09</c:v>
                </c:pt>
                <c:pt idx="5">
                  <c:v>0.23</c:v>
                </c:pt>
                <c:pt idx="6">
                  <c:v>0.54</c:v>
                </c:pt>
                <c:pt idx="7">
                  <c:v>0.78</c:v>
                </c:pt>
                <c:pt idx="8">
                  <c:v>0.83</c:v>
                </c:pt>
                <c:pt idx="9">
                  <c:v>0.78</c:v>
                </c:pt>
                <c:pt idx="10">
                  <c:v>0.69</c:v>
                </c:pt>
                <c:pt idx="11">
                  <c:v>0.63</c:v>
                </c:pt>
                <c:pt idx="12">
                  <c:v>0.61</c:v>
                </c:pt>
                <c:pt idx="13">
                  <c:v>0.56999999999999995</c:v>
                </c:pt>
                <c:pt idx="14">
                  <c:v>0.52</c:v>
                </c:pt>
                <c:pt idx="15">
                  <c:v>0.54</c:v>
                </c:pt>
                <c:pt idx="16">
                  <c:v>0.61</c:v>
                </c:pt>
                <c:pt idx="17">
                  <c:v>0.82</c:v>
                </c:pt>
                <c:pt idx="18">
                  <c:v>0.94</c:v>
                </c:pt>
                <c:pt idx="19">
                  <c:v>0.87</c:v>
                </c:pt>
                <c:pt idx="20">
                  <c:v>0.71</c:v>
                </c:pt>
                <c:pt idx="21">
                  <c:v>0.61</c:v>
                </c:pt>
                <c:pt idx="22">
                  <c:v>0.5</c:v>
                </c:pt>
                <c:pt idx="23">
                  <c:v>0.34</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'1945-1964 Schedules'!$D$119</c:f>
              <c:strCache>
                <c:ptCount val="1"/>
                <c:pt idx="0">
                  <c:v>Sat</c:v>
                </c:pt>
              </c:strCache>
            </c:strRef>
          </c:tx>
          <c:spPr>
            <a:ln w="28575" cap="rnd">
              <a:solidFill>
                <a:srgbClr val="696EB4"/>
              </a:solidFill>
              <a:round/>
            </a:ln>
            <a:effectLst/>
          </c:spPr>
          <c:marker>
            <c:symbol val="none"/>
          </c:marker>
          <c:cat>
            <c:strRef>
              <c:f>'1945-1964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Schedules'!$E$119:$AB$119</c:f>
              <c:numCache>
                <c:formatCode>0.00</c:formatCode>
                <c:ptCount val="24"/>
                <c:pt idx="0">
                  <c:v>0.19</c:v>
                </c:pt>
                <c:pt idx="1">
                  <c:v>0.09</c:v>
                </c:pt>
                <c:pt idx="2">
                  <c:v>7.0000000000000007E-2</c:v>
                </c:pt>
                <c:pt idx="3">
                  <c:v>7.0000000000000007E-2</c:v>
                </c:pt>
                <c:pt idx="4">
                  <c:v>0.09</c:v>
                </c:pt>
                <c:pt idx="5">
                  <c:v>0.24</c:v>
                </c:pt>
                <c:pt idx="6">
                  <c:v>0.56999999999999995</c:v>
                </c:pt>
                <c:pt idx="7">
                  <c:v>0.83</c:v>
                </c:pt>
                <c:pt idx="8">
                  <c:v>0.88</c:v>
                </c:pt>
                <c:pt idx="9">
                  <c:v>0.83</c:v>
                </c:pt>
                <c:pt idx="10">
                  <c:v>0.73</c:v>
                </c:pt>
                <c:pt idx="11">
                  <c:v>0.67</c:v>
                </c:pt>
                <c:pt idx="12">
                  <c:v>0.65</c:v>
                </c:pt>
                <c:pt idx="13">
                  <c:v>0.61</c:v>
                </c:pt>
                <c:pt idx="14">
                  <c:v>0.55000000000000004</c:v>
                </c:pt>
                <c:pt idx="15">
                  <c:v>0.57999999999999996</c:v>
                </c:pt>
                <c:pt idx="16">
                  <c:v>0.64</c:v>
                </c:pt>
                <c:pt idx="17">
                  <c:v>0.87</c:v>
                </c:pt>
                <c:pt idx="18">
                  <c:v>1</c:v>
                </c:pt>
                <c:pt idx="19">
                  <c:v>0.92</c:v>
                </c:pt>
                <c:pt idx="20">
                  <c:v>0.76</c:v>
                </c:pt>
                <c:pt idx="21">
                  <c:v>0.64</c:v>
                </c:pt>
                <c:pt idx="22">
                  <c:v>0.53</c:v>
                </c:pt>
                <c:pt idx="23">
                  <c:v>0.36</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'1945-1964 Schedules'!$D$120</c:f>
              <c:strCache>
                <c:ptCount val="1"/>
                <c:pt idx="0">
                  <c:v>Sun/Holiday</c:v>
                </c:pt>
              </c:strCache>
            </c:strRef>
          </c:tx>
          <c:spPr>
            <a:ln w="28575" cap="rnd">
              <a:solidFill>
                <a:srgbClr val="474C8E"/>
              </a:solidFill>
              <a:round/>
            </a:ln>
            <a:effectLst/>
          </c:spPr>
          <c:marker>
            <c:symbol val="none"/>
          </c:marker>
          <c:cat>
            <c:strRef>
              <c:f>'1945-1964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Schedules'!$E$120:$AB$120</c:f>
              <c:numCache>
                <c:formatCode>0.00</c:formatCode>
                <c:ptCount val="24"/>
                <c:pt idx="0">
                  <c:v>0.19</c:v>
                </c:pt>
                <c:pt idx="1">
                  <c:v>0.09</c:v>
                </c:pt>
                <c:pt idx="2">
                  <c:v>7.0000000000000007E-2</c:v>
                </c:pt>
                <c:pt idx="3">
                  <c:v>7.0000000000000007E-2</c:v>
                </c:pt>
                <c:pt idx="4">
                  <c:v>0.09</c:v>
                </c:pt>
                <c:pt idx="5">
                  <c:v>0.24</c:v>
                </c:pt>
                <c:pt idx="6">
                  <c:v>0.56999999999999995</c:v>
                </c:pt>
                <c:pt idx="7">
                  <c:v>0.83</c:v>
                </c:pt>
                <c:pt idx="8">
                  <c:v>0.88</c:v>
                </c:pt>
                <c:pt idx="9">
                  <c:v>0.83</c:v>
                </c:pt>
                <c:pt idx="10">
                  <c:v>0.73</c:v>
                </c:pt>
                <c:pt idx="11">
                  <c:v>0.67</c:v>
                </c:pt>
                <c:pt idx="12">
                  <c:v>0.65</c:v>
                </c:pt>
                <c:pt idx="13">
                  <c:v>0.61</c:v>
                </c:pt>
                <c:pt idx="14">
                  <c:v>0.55000000000000004</c:v>
                </c:pt>
                <c:pt idx="15">
                  <c:v>0.57999999999999996</c:v>
                </c:pt>
                <c:pt idx="16">
                  <c:v>0.64</c:v>
                </c:pt>
                <c:pt idx="17">
                  <c:v>0.87</c:v>
                </c:pt>
                <c:pt idx="18">
                  <c:v>1</c:v>
                </c:pt>
                <c:pt idx="19">
                  <c:v>0.92</c:v>
                </c:pt>
                <c:pt idx="20">
                  <c:v>0.76</c:v>
                </c:pt>
                <c:pt idx="21">
                  <c:v>0.64</c:v>
                </c:pt>
                <c:pt idx="22">
                  <c:v>0.53</c:v>
                </c:pt>
                <c:pt idx="23">
                  <c:v>0.36</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627372776"/>
        <c:axId val="627373560"/>
      </c:lineChart>
      <c:catAx>
        <c:axId val="6273727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73560"/>
        <c:crosses val="autoZero"/>
        <c:auto val="1"/>
        <c:lblAlgn val="ctr"/>
        <c:lblOffset val="100"/>
        <c:noMultiLvlLbl val="0"/>
      </c:catAx>
      <c:valAx>
        <c:axId val="627373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727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Schedules'!$B$121</c:f>
          <c:strCache>
            <c:ptCount val="1"/>
            <c:pt idx="0">
              <c:v>Domestic Hot Water - Showers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Schedules'!$D$121</c:f>
              <c:strCache>
                <c:ptCount val="1"/>
                <c:pt idx="0">
                  <c:v>Weekday</c:v>
                </c:pt>
              </c:strCache>
            </c:strRef>
          </c:tx>
          <c:spPr>
            <a:ln w="28575" cap="rnd">
              <a:solidFill>
                <a:srgbClr val="A5A8D2"/>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Schedules'!$E$121:$AB$121</c:f>
              <c:numCache>
                <c:formatCode>0.00</c:formatCode>
                <c:ptCount val="24"/>
                <c:pt idx="0">
                  <c:v>0.08</c:v>
                </c:pt>
                <c:pt idx="1">
                  <c:v>0.04</c:v>
                </c:pt>
                <c:pt idx="2">
                  <c:v>0.03</c:v>
                </c:pt>
                <c:pt idx="3">
                  <c:v>0.04</c:v>
                </c:pt>
                <c:pt idx="4">
                  <c:v>0.11</c:v>
                </c:pt>
                <c:pt idx="5">
                  <c:v>0.41</c:v>
                </c:pt>
                <c:pt idx="6">
                  <c:v>0.93</c:v>
                </c:pt>
                <c:pt idx="7">
                  <c:v>0.93</c:v>
                </c:pt>
                <c:pt idx="8">
                  <c:v>0.75</c:v>
                </c:pt>
                <c:pt idx="9">
                  <c:v>0.59</c:v>
                </c:pt>
                <c:pt idx="10">
                  <c:v>0.47</c:v>
                </c:pt>
                <c:pt idx="11">
                  <c:v>0.37</c:v>
                </c:pt>
                <c:pt idx="12">
                  <c:v>0.27</c:v>
                </c:pt>
                <c:pt idx="13">
                  <c:v>0.23</c:v>
                </c:pt>
                <c:pt idx="14">
                  <c:v>0.2</c:v>
                </c:pt>
                <c:pt idx="15">
                  <c:v>0.21</c:v>
                </c:pt>
                <c:pt idx="16">
                  <c:v>0.24</c:v>
                </c:pt>
                <c:pt idx="17">
                  <c:v>0.31</c:v>
                </c:pt>
                <c:pt idx="18">
                  <c:v>0.34</c:v>
                </c:pt>
                <c:pt idx="19">
                  <c:v>0.34</c:v>
                </c:pt>
                <c:pt idx="20">
                  <c:v>0.33</c:v>
                </c:pt>
                <c:pt idx="21">
                  <c:v>0.32</c:v>
                </c:pt>
                <c:pt idx="22">
                  <c:v>0.23</c:v>
                </c:pt>
                <c:pt idx="23">
                  <c:v>0.17</c:v>
                </c:pt>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'1945-1964 Schedules'!$D$122</c:f>
              <c:strCache>
                <c:ptCount val="1"/>
                <c:pt idx="0">
                  <c:v>Sat</c:v>
                </c:pt>
              </c:strCache>
            </c:strRef>
          </c:tx>
          <c:spPr>
            <a:ln w="28575" cap="rnd">
              <a:solidFill>
                <a:srgbClr val="696EB4"/>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Schedules'!$E$122:$AB$122</c:f>
              <c:numCache>
                <c:formatCode>0.00</c:formatCode>
                <c:ptCount val="24"/>
                <c:pt idx="0">
                  <c:v>0.09</c:v>
                </c:pt>
                <c:pt idx="1">
                  <c:v>0.04</c:v>
                </c:pt>
                <c:pt idx="2">
                  <c:v>0.03</c:v>
                </c:pt>
                <c:pt idx="3">
                  <c:v>0.04</c:v>
                </c:pt>
                <c:pt idx="4">
                  <c:v>0.12</c:v>
                </c:pt>
                <c:pt idx="5">
                  <c:v>0.44</c:v>
                </c:pt>
                <c:pt idx="6">
                  <c:v>1</c:v>
                </c:pt>
                <c:pt idx="7">
                  <c:v>0.99</c:v>
                </c:pt>
                <c:pt idx="8">
                  <c:v>0.81</c:v>
                </c:pt>
                <c:pt idx="9">
                  <c:v>0.63</c:v>
                </c:pt>
                <c:pt idx="10">
                  <c:v>0.51</c:v>
                </c:pt>
                <c:pt idx="11">
                  <c:v>0.4</c:v>
                </c:pt>
                <c:pt idx="12">
                  <c:v>0.28999999999999998</c:v>
                </c:pt>
                <c:pt idx="13">
                  <c:v>0.25</c:v>
                </c:pt>
                <c:pt idx="14">
                  <c:v>0.214</c:v>
                </c:pt>
                <c:pt idx="15">
                  <c:v>0.22</c:v>
                </c:pt>
                <c:pt idx="16">
                  <c:v>0.26</c:v>
                </c:pt>
                <c:pt idx="17">
                  <c:v>0.33</c:v>
                </c:pt>
                <c:pt idx="18">
                  <c:v>0.36</c:v>
                </c:pt>
                <c:pt idx="19">
                  <c:v>0.36</c:v>
                </c:pt>
                <c:pt idx="20">
                  <c:v>0.36</c:v>
                </c:pt>
                <c:pt idx="21">
                  <c:v>0.35</c:v>
                </c:pt>
                <c:pt idx="22">
                  <c:v>0.25</c:v>
                </c:pt>
                <c:pt idx="23">
                  <c:v>0.18</c:v>
                </c:pt>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'1945-1964 Schedules'!$D$123</c:f>
              <c:strCache>
                <c:ptCount val="1"/>
                <c:pt idx="0">
                  <c:v>Sun/Holiday</c:v>
                </c:pt>
              </c:strCache>
            </c:strRef>
          </c:tx>
          <c:spPr>
            <a:ln w="28575" cap="rnd">
              <a:solidFill>
                <a:srgbClr val="474C8E"/>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Schedules'!$E$123:$AB$123</c:f>
              <c:numCache>
                <c:formatCode>0.00</c:formatCode>
                <c:ptCount val="24"/>
                <c:pt idx="0">
                  <c:v>0.09</c:v>
                </c:pt>
                <c:pt idx="1">
                  <c:v>0.04</c:v>
                </c:pt>
                <c:pt idx="2">
                  <c:v>0.03</c:v>
                </c:pt>
                <c:pt idx="3">
                  <c:v>0.04</c:v>
                </c:pt>
                <c:pt idx="4">
                  <c:v>0.12</c:v>
                </c:pt>
                <c:pt idx="5">
                  <c:v>0.44</c:v>
                </c:pt>
                <c:pt idx="6">
                  <c:v>1</c:v>
                </c:pt>
                <c:pt idx="7">
                  <c:v>0.99</c:v>
                </c:pt>
                <c:pt idx="8">
                  <c:v>0.81</c:v>
                </c:pt>
                <c:pt idx="9">
                  <c:v>0.63</c:v>
                </c:pt>
                <c:pt idx="10">
                  <c:v>0.51</c:v>
                </c:pt>
                <c:pt idx="11">
                  <c:v>0.4</c:v>
                </c:pt>
                <c:pt idx="12">
                  <c:v>0.28999999999999998</c:v>
                </c:pt>
                <c:pt idx="13">
                  <c:v>0.25</c:v>
                </c:pt>
                <c:pt idx="14">
                  <c:v>0.214</c:v>
                </c:pt>
                <c:pt idx="15">
                  <c:v>0.22</c:v>
                </c:pt>
                <c:pt idx="16">
                  <c:v>0.26</c:v>
                </c:pt>
                <c:pt idx="17">
                  <c:v>0.33</c:v>
                </c:pt>
                <c:pt idx="18">
                  <c:v>0.36</c:v>
                </c:pt>
                <c:pt idx="19">
                  <c:v>0.36</c:v>
                </c:pt>
                <c:pt idx="20">
                  <c:v>0.36</c:v>
                </c:pt>
                <c:pt idx="21">
                  <c:v>0.35</c:v>
                </c:pt>
                <c:pt idx="22">
                  <c:v>0.25</c:v>
                </c:pt>
                <c:pt idx="23">
                  <c:v>0.18</c:v>
                </c:pt>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627373952"/>
        <c:axId val="627379048"/>
      </c:lineChart>
      <c:catAx>
        <c:axId val="6273739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79048"/>
        <c:crosses val="autoZero"/>
        <c:auto val="1"/>
        <c:lblAlgn val="ctr"/>
        <c:lblOffset val="100"/>
        <c:noMultiLvlLbl val="0"/>
      </c:catAx>
      <c:valAx>
        <c:axId val="6273790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739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Schedules'!$B$124</c:f>
          <c:strCache>
            <c:ptCount val="1"/>
            <c:pt idx="0">
              <c:v>Domestic Hot Water - Bath</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Schedules'!$D$124</c:f>
              <c:strCache>
                <c:ptCount val="1"/>
                <c:pt idx="0">
                  <c:v>Weekday</c:v>
                </c:pt>
              </c:strCache>
            </c:strRef>
          </c:tx>
          <c:spPr>
            <a:ln w="28575" cap="rnd">
              <a:solidFill>
                <a:srgbClr val="A5A8D2"/>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Schedules'!$E$124:$AB$124</c:f>
              <c:numCache>
                <c:formatCode>0.00</c:formatCode>
                <c:ptCount val="24"/>
                <c:pt idx="0">
                  <c:v>0.05</c:v>
                </c:pt>
                <c:pt idx="1">
                  <c:v>0.03</c:v>
                </c:pt>
                <c:pt idx="2">
                  <c:v>0.03</c:v>
                </c:pt>
                <c:pt idx="3">
                  <c:v>0.03</c:v>
                </c:pt>
                <c:pt idx="4">
                  <c:v>0.05</c:v>
                </c:pt>
                <c:pt idx="5">
                  <c:v>0.14000000000000001</c:v>
                </c:pt>
                <c:pt idx="6">
                  <c:v>0.33</c:v>
                </c:pt>
                <c:pt idx="7">
                  <c:v>0.41</c:v>
                </c:pt>
                <c:pt idx="8">
                  <c:v>0.47</c:v>
                </c:pt>
                <c:pt idx="9">
                  <c:v>0.41</c:v>
                </c:pt>
                <c:pt idx="10">
                  <c:v>0.33</c:v>
                </c:pt>
                <c:pt idx="11">
                  <c:v>0.25</c:v>
                </c:pt>
                <c:pt idx="12">
                  <c:v>0.22</c:v>
                </c:pt>
                <c:pt idx="13">
                  <c:v>0.16</c:v>
                </c:pt>
                <c:pt idx="14">
                  <c:v>0.16</c:v>
                </c:pt>
                <c:pt idx="15">
                  <c:v>0.16</c:v>
                </c:pt>
                <c:pt idx="16">
                  <c:v>0.27</c:v>
                </c:pt>
                <c:pt idx="17">
                  <c:v>0.33</c:v>
                </c:pt>
                <c:pt idx="18">
                  <c:v>0.55000000000000004</c:v>
                </c:pt>
                <c:pt idx="19">
                  <c:v>0.71</c:v>
                </c:pt>
                <c:pt idx="20">
                  <c:v>0.71</c:v>
                </c:pt>
                <c:pt idx="21">
                  <c:v>0.55000000000000004</c:v>
                </c:pt>
                <c:pt idx="22">
                  <c:v>0.47</c:v>
                </c:pt>
                <c:pt idx="23">
                  <c:v>0.27</c:v>
                </c:pt>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'1945-1964 Schedules'!$D$125</c:f>
              <c:strCache>
                <c:ptCount val="1"/>
                <c:pt idx="0">
                  <c:v>Sat</c:v>
                </c:pt>
              </c:strCache>
            </c:strRef>
          </c:tx>
          <c:spPr>
            <a:ln w="28575" cap="rnd">
              <a:solidFill>
                <a:srgbClr val="696EB4"/>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Schedules'!$E$125:$AB$125</c:f>
              <c:numCache>
                <c:formatCode>0.00</c:formatCode>
                <c:ptCount val="24"/>
                <c:pt idx="0">
                  <c:v>0.08</c:v>
                </c:pt>
                <c:pt idx="1">
                  <c:v>0.04</c:v>
                </c:pt>
                <c:pt idx="2">
                  <c:v>0.04</c:v>
                </c:pt>
                <c:pt idx="3">
                  <c:v>0.04</c:v>
                </c:pt>
                <c:pt idx="4">
                  <c:v>0.08</c:v>
                </c:pt>
                <c:pt idx="5">
                  <c:v>0.19</c:v>
                </c:pt>
                <c:pt idx="6">
                  <c:v>0.46</c:v>
                </c:pt>
                <c:pt idx="7">
                  <c:v>0.57999999999999996</c:v>
                </c:pt>
                <c:pt idx="8">
                  <c:v>0.65</c:v>
                </c:pt>
                <c:pt idx="9">
                  <c:v>0.57999999999999996</c:v>
                </c:pt>
                <c:pt idx="10">
                  <c:v>0.46</c:v>
                </c:pt>
                <c:pt idx="11">
                  <c:v>0.35</c:v>
                </c:pt>
                <c:pt idx="12">
                  <c:v>0.31</c:v>
                </c:pt>
                <c:pt idx="13">
                  <c:v>0.23</c:v>
                </c:pt>
                <c:pt idx="14">
                  <c:v>0.23</c:v>
                </c:pt>
                <c:pt idx="15">
                  <c:v>0.23</c:v>
                </c:pt>
                <c:pt idx="16">
                  <c:v>0.38</c:v>
                </c:pt>
                <c:pt idx="17">
                  <c:v>0.46</c:v>
                </c:pt>
                <c:pt idx="18">
                  <c:v>0.77</c:v>
                </c:pt>
                <c:pt idx="19">
                  <c:v>1</c:v>
                </c:pt>
                <c:pt idx="20">
                  <c:v>1</c:v>
                </c:pt>
                <c:pt idx="21">
                  <c:v>0.77</c:v>
                </c:pt>
                <c:pt idx="22">
                  <c:v>0.65</c:v>
                </c:pt>
                <c:pt idx="23">
                  <c:v>0.38</c:v>
                </c:pt>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'1945-1964 Schedules'!$D$126</c:f>
              <c:strCache>
                <c:ptCount val="1"/>
                <c:pt idx="0">
                  <c:v>Sun/Holiday</c:v>
                </c:pt>
              </c:strCache>
            </c:strRef>
          </c:tx>
          <c:spPr>
            <a:ln w="28575" cap="rnd">
              <a:solidFill>
                <a:srgbClr val="474C8E"/>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Schedules'!$E$126:$AB$126</c:f>
              <c:numCache>
                <c:formatCode>0.00</c:formatCode>
                <c:ptCount val="24"/>
                <c:pt idx="0">
                  <c:v>0.08</c:v>
                </c:pt>
                <c:pt idx="1">
                  <c:v>0.04</c:v>
                </c:pt>
                <c:pt idx="2">
                  <c:v>0.04</c:v>
                </c:pt>
                <c:pt idx="3">
                  <c:v>0.04</c:v>
                </c:pt>
                <c:pt idx="4">
                  <c:v>0.08</c:v>
                </c:pt>
                <c:pt idx="5">
                  <c:v>0.19</c:v>
                </c:pt>
                <c:pt idx="6">
                  <c:v>0.46</c:v>
                </c:pt>
                <c:pt idx="7">
                  <c:v>0.57999999999999996</c:v>
                </c:pt>
                <c:pt idx="8">
                  <c:v>0.65</c:v>
                </c:pt>
                <c:pt idx="9">
                  <c:v>0.57999999999999996</c:v>
                </c:pt>
                <c:pt idx="10">
                  <c:v>0.46</c:v>
                </c:pt>
                <c:pt idx="11">
                  <c:v>0.35</c:v>
                </c:pt>
                <c:pt idx="12">
                  <c:v>0.31</c:v>
                </c:pt>
                <c:pt idx="13">
                  <c:v>0.23</c:v>
                </c:pt>
                <c:pt idx="14">
                  <c:v>0.23</c:v>
                </c:pt>
                <c:pt idx="15">
                  <c:v>0.23</c:v>
                </c:pt>
                <c:pt idx="16">
                  <c:v>0.38</c:v>
                </c:pt>
                <c:pt idx="17">
                  <c:v>0.46</c:v>
                </c:pt>
                <c:pt idx="18">
                  <c:v>0.77</c:v>
                </c:pt>
                <c:pt idx="19">
                  <c:v>1</c:v>
                </c:pt>
                <c:pt idx="20">
                  <c:v>1</c:v>
                </c:pt>
                <c:pt idx="21">
                  <c:v>0.77</c:v>
                </c:pt>
                <c:pt idx="22">
                  <c:v>0.65</c:v>
                </c:pt>
                <c:pt idx="23">
                  <c:v>0.38</c:v>
                </c:pt>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627374736"/>
        <c:axId val="627375520"/>
      </c:lineChart>
      <c:catAx>
        <c:axId val="627374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75520"/>
        <c:crosses val="autoZero"/>
        <c:auto val="1"/>
        <c:lblAlgn val="ctr"/>
        <c:lblOffset val="100"/>
        <c:noMultiLvlLbl val="0"/>
      </c:catAx>
      <c:valAx>
        <c:axId val="6273755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74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Schedules'!$B$127</c:f>
          <c:strCache>
            <c:ptCount val="1"/>
            <c:pt idx="0">
              <c:v>Domestic Hot Water - Other Loads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Schedules'!$D$127</c:f>
              <c:strCache>
                <c:ptCount val="1"/>
                <c:pt idx="0">
                  <c:v>Weekday</c:v>
                </c:pt>
              </c:strCache>
            </c:strRef>
          </c:tx>
          <c:spPr>
            <a:ln w="28575" cap="rnd">
              <a:solidFill>
                <a:srgbClr val="A5A8D2"/>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Schedules'!$E$127:$AB$127</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'1945-1964 Schedules'!$D$128</c:f>
              <c:strCache>
                <c:ptCount val="1"/>
                <c:pt idx="0">
                  <c:v>Sat</c:v>
                </c:pt>
              </c:strCache>
            </c:strRef>
          </c:tx>
          <c:spPr>
            <a:ln w="28575" cap="rnd">
              <a:solidFill>
                <a:srgbClr val="696EB4"/>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Schedules'!$E$128:$AB$128</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'1945-1964 Schedules'!$D$129</c:f>
              <c:strCache>
                <c:ptCount val="1"/>
                <c:pt idx="0">
                  <c:v>Sun/Holiday</c:v>
                </c:pt>
              </c:strCache>
            </c:strRef>
          </c:tx>
          <c:spPr>
            <a:ln w="28575" cap="rnd">
              <a:solidFill>
                <a:srgbClr val="474C8E"/>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Schedules'!$E$129:$AB$129</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627377872"/>
        <c:axId val="627378656"/>
      </c:lineChart>
      <c:catAx>
        <c:axId val="6273778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78656"/>
        <c:crosses val="autoZero"/>
        <c:auto val="1"/>
        <c:lblAlgn val="ctr"/>
        <c:lblOffset val="100"/>
        <c:noMultiLvlLbl val="0"/>
      </c:catAx>
      <c:valAx>
        <c:axId val="627378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778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Schedules'!$D$130</c:f>
              <c:strCache>
                <c:ptCount val="1"/>
                <c:pt idx="0">
                  <c:v>Weekday</c:v>
                </c:pt>
              </c:strCache>
            </c:strRef>
          </c:tx>
          <c:spPr>
            <a:ln w="28575" cap="rnd">
              <a:solidFill>
                <a:srgbClr val="A5A8D2"/>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'1945-1964 Schedules'!$D$131</c:f>
              <c:strCache>
                <c:ptCount val="1"/>
                <c:pt idx="0">
                  <c:v>Sat</c:v>
                </c:pt>
              </c:strCache>
            </c:strRef>
          </c:tx>
          <c:spPr>
            <a:ln w="28575" cap="rnd">
              <a:solidFill>
                <a:srgbClr val="696EB4"/>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'1945-1964 Schedules'!$D$132</c:f>
              <c:strCache>
                <c:ptCount val="1"/>
                <c:pt idx="0">
                  <c:v>Sun/Holiday</c:v>
                </c:pt>
              </c:strCache>
            </c:strRef>
          </c:tx>
          <c:spPr>
            <a:ln w="28575" cap="rnd">
              <a:solidFill>
                <a:srgbClr val="474C8E"/>
              </a:solidFill>
              <a:round/>
            </a:ln>
            <a:effectLst/>
          </c:spPr>
          <c:marker>
            <c:symbol val="none"/>
          </c:marker>
          <c:cat>
            <c:strRef>
              <c:f>'1945-1964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627380224"/>
        <c:axId val="627381400"/>
      </c:lineChart>
      <c:catAx>
        <c:axId val="6273802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81400"/>
        <c:crosses val="autoZero"/>
        <c:auto val="1"/>
        <c:lblAlgn val="ctr"/>
        <c:lblOffset val="100"/>
        <c:noMultiLvlLbl val="0"/>
      </c:catAx>
      <c:valAx>
        <c:axId val="627381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802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Schedules'!$B$153</c:f>
          <c:strCache>
            <c:ptCount val="1"/>
            <c:pt idx="0">
              <c:v>Process Loads - Cooking Range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Schedules'!$D$153</c:f>
              <c:strCache>
                <c:ptCount val="1"/>
                <c:pt idx="0">
                  <c:v>Weekday</c:v>
                </c:pt>
              </c:strCache>
            </c:strRef>
          </c:tx>
          <c:spPr>
            <a:ln w="28575" cap="rnd">
              <a:solidFill>
                <a:srgbClr val="A5A8D2"/>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Schedules'!$E$153:$AB$153</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'1945-1964 Schedules'!$D$154</c:f>
              <c:strCache>
                <c:ptCount val="1"/>
                <c:pt idx="0">
                  <c:v>Sat</c:v>
                </c:pt>
              </c:strCache>
            </c:strRef>
          </c:tx>
          <c:spPr>
            <a:ln w="28575" cap="rnd">
              <a:solidFill>
                <a:srgbClr val="696EB4"/>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Schedules'!$E$154:$AB$154</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'1945-1964 Schedules'!$D$155</c:f>
              <c:strCache>
                <c:ptCount val="1"/>
                <c:pt idx="0">
                  <c:v>Sun/Holiday</c:v>
                </c:pt>
              </c:strCache>
            </c:strRef>
          </c:tx>
          <c:spPr>
            <a:ln w="28575" cap="rnd">
              <a:solidFill>
                <a:srgbClr val="474C8E"/>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Schedules'!$E$155:$AB$155</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627395904"/>
        <c:axId val="627396296"/>
      </c:lineChart>
      <c:catAx>
        <c:axId val="6273959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96296"/>
        <c:crosses val="autoZero"/>
        <c:auto val="1"/>
        <c:lblAlgn val="ctr"/>
        <c:lblOffset val="100"/>
        <c:noMultiLvlLbl val="0"/>
      </c:catAx>
      <c:valAx>
        <c:axId val="627396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959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Schedules'!$D$156</c:f>
              <c:strCache>
                <c:ptCount val="1"/>
                <c:pt idx="0">
                  <c:v>Weekday</c:v>
                </c:pt>
              </c:strCache>
            </c:strRef>
          </c:tx>
          <c:spPr>
            <a:ln w="28575" cap="rnd">
              <a:solidFill>
                <a:srgbClr val="A5A8D2"/>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'1945-1964 Schedules'!$D$157</c:f>
              <c:strCache>
                <c:ptCount val="1"/>
                <c:pt idx="0">
                  <c:v>Sat</c:v>
                </c:pt>
              </c:strCache>
            </c:strRef>
          </c:tx>
          <c:spPr>
            <a:ln w="28575" cap="rnd">
              <a:solidFill>
                <a:srgbClr val="696EB4"/>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'1945-1964 Schedules'!$D$158</c:f>
              <c:strCache>
                <c:ptCount val="1"/>
                <c:pt idx="0">
                  <c:v>Sun/Holiday</c:v>
                </c:pt>
              </c:strCache>
            </c:strRef>
          </c:tx>
          <c:spPr>
            <a:ln w="28575" cap="rnd">
              <a:solidFill>
                <a:srgbClr val="474C8E"/>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627389240"/>
        <c:axId val="627398648"/>
      </c:lineChart>
      <c:catAx>
        <c:axId val="6273892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98648"/>
        <c:crosses val="autoZero"/>
        <c:auto val="1"/>
        <c:lblAlgn val="ctr"/>
        <c:lblOffset val="100"/>
        <c:noMultiLvlLbl val="0"/>
      </c:catAx>
      <c:valAx>
        <c:axId val="627398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892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Schedules'!$D$159</c:f>
              <c:strCache>
                <c:ptCount val="1"/>
                <c:pt idx="0">
                  <c:v>Weekday</c:v>
                </c:pt>
              </c:strCache>
            </c:strRef>
          </c:tx>
          <c:spPr>
            <a:ln w="28575" cap="rnd">
              <a:solidFill>
                <a:srgbClr val="A5A8D2"/>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'1945-1964 Schedules'!$D$160</c:f>
              <c:strCache>
                <c:ptCount val="1"/>
                <c:pt idx="0">
                  <c:v>Sat</c:v>
                </c:pt>
              </c:strCache>
            </c:strRef>
          </c:tx>
          <c:spPr>
            <a:ln w="28575" cap="rnd">
              <a:solidFill>
                <a:srgbClr val="696EB4"/>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'1945-1964 Schedules'!$D$161</c:f>
              <c:strCache>
                <c:ptCount val="1"/>
                <c:pt idx="0">
                  <c:v>Sun/Holiday</c:v>
                </c:pt>
              </c:strCache>
            </c:strRef>
          </c:tx>
          <c:spPr>
            <a:ln w="28575" cap="rnd">
              <a:solidFill>
                <a:srgbClr val="474C8E"/>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627397080"/>
        <c:axId val="627402176"/>
      </c:lineChart>
      <c:catAx>
        <c:axId val="627397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402176"/>
        <c:crosses val="autoZero"/>
        <c:auto val="1"/>
        <c:lblAlgn val="ctr"/>
        <c:lblOffset val="100"/>
        <c:noMultiLvlLbl val="0"/>
      </c:catAx>
      <c:valAx>
        <c:axId val="627402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97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Schedules'!$D$22</c:f>
              <c:strCache>
                <c:ptCount val="1"/>
                <c:pt idx="0">
                  <c:v>Weekday</c:v>
                </c:pt>
              </c:strCache>
            </c:strRef>
          </c:tx>
          <c:spPr>
            <a:ln w="28575" cap="rnd">
              <a:solidFill>
                <a:srgbClr val="A5A8D2"/>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'Pre-1945 Schedules'!$D$23</c:f>
              <c:strCache>
                <c:ptCount val="1"/>
                <c:pt idx="0">
                  <c:v>Sat</c:v>
                </c:pt>
              </c:strCache>
            </c:strRef>
          </c:tx>
          <c:spPr>
            <a:ln w="28575" cap="rnd">
              <a:solidFill>
                <a:srgbClr val="696EB4"/>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'Pre-1945 Schedules'!$D$24</c:f>
              <c:strCache>
                <c:ptCount val="1"/>
                <c:pt idx="0">
                  <c:v>Sun/Holiday</c:v>
                </c:pt>
              </c:strCache>
            </c:strRef>
          </c:tx>
          <c:spPr>
            <a:ln w="28575" cap="rnd">
              <a:solidFill>
                <a:srgbClr val="474C8E"/>
              </a:solidFill>
              <a:round/>
            </a:ln>
            <a:effectLst/>
          </c:spPr>
          <c:marker>
            <c:symbol val="none"/>
          </c:marker>
          <c:cat>
            <c:strRef>
              <c:f>'Pre-1945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620478424"/>
        <c:axId val="620479208"/>
      </c:lineChart>
      <c:catAx>
        <c:axId val="6204784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479208"/>
        <c:crosses val="autoZero"/>
        <c:auto val="1"/>
        <c:lblAlgn val="ctr"/>
        <c:lblOffset val="100"/>
        <c:noMultiLvlLbl val="0"/>
      </c:catAx>
      <c:valAx>
        <c:axId val="620479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4784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Schedules'!$D$162</c:f>
              <c:strCache>
                <c:ptCount val="1"/>
                <c:pt idx="0">
                  <c:v>Weekday</c:v>
                </c:pt>
              </c:strCache>
            </c:strRef>
          </c:tx>
          <c:spPr>
            <a:ln w="28575" cap="rnd">
              <a:solidFill>
                <a:srgbClr val="A5A8D2"/>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'1945-1964 Schedules'!$D$163</c:f>
              <c:strCache>
                <c:ptCount val="1"/>
                <c:pt idx="0">
                  <c:v>Sat</c:v>
                </c:pt>
              </c:strCache>
            </c:strRef>
          </c:tx>
          <c:spPr>
            <a:ln w="28575" cap="rnd">
              <a:solidFill>
                <a:srgbClr val="696EB4"/>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'1945-1964 Schedules'!$D$164</c:f>
              <c:strCache>
                <c:ptCount val="1"/>
                <c:pt idx="0">
                  <c:v>Sun/Holiday</c:v>
                </c:pt>
              </c:strCache>
            </c:strRef>
          </c:tx>
          <c:spPr>
            <a:ln w="28575" cap="rnd">
              <a:solidFill>
                <a:srgbClr val="474C8E"/>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627399040"/>
        <c:axId val="627399824"/>
      </c:lineChart>
      <c:catAx>
        <c:axId val="6273990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99824"/>
        <c:crosses val="autoZero"/>
        <c:auto val="1"/>
        <c:lblAlgn val="ctr"/>
        <c:lblOffset val="100"/>
        <c:noMultiLvlLbl val="0"/>
      </c:catAx>
      <c:valAx>
        <c:axId val="627399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990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'1945-1964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'1945-1964 Schedules'!$D$165</c:f>
              <c:strCache>
                <c:ptCount val="1"/>
                <c:pt idx="0">
                  <c:v>Weekday</c:v>
                </c:pt>
              </c:strCache>
            </c:strRef>
          </c:tx>
          <c:spPr>
            <a:ln w="28575" cap="rnd">
              <a:solidFill>
                <a:srgbClr val="A5A8D2"/>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'1945-1964 Schedules'!$D$166</c:f>
              <c:strCache>
                <c:ptCount val="1"/>
                <c:pt idx="0">
                  <c:v>Sat</c:v>
                </c:pt>
              </c:strCache>
            </c:strRef>
          </c:tx>
          <c:spPr>
            <a:ln w="28575" cap="rnd">
              <a:solidFill>
                <a:srgbClr val="696EB4"/>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'1945-1964 Schedules'!$D$167</c:f>
              <c:strCache>
                <c:ptCount val="1"/>
                <c:pt idx="0">
                  <c:v>Sun/Holiday</c:v>
                </c:pt>
              </c:strCache>
            </c:strRef>
          </c:tx>
          <c:spPr>
            <a:ln w="28575" cap="rnd">
              <a:solidFill>
                <a:srgbClr val="474C8E"/>
              </a:solidFill>
              <a:round/>
            </a:ln>
            <a:effectLst/>
          </c:spPr>
          <c:marker>
            <c:symbol val="none"/>
          </c:marker>
          <c:cat>
            <c:strRef>
              <c:f>'1945-1964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'1945-1964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627390808"/>
        <c:axId val="627391984"/>
      </c:lineChart>
      <c:catAx>
        <c:axId val="6273908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91984"/>
        <c:crosses val="autoZero"/>
        <c:auto val="1"/>
        <c:lblAlgn val="ctr"/>
        <c:lblOffset val="100"/>
        <c:noMultiLvlLbl val="0"/>
      </c:catAx>
      <c:valAx>
        <c:axId val="627391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3908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Schedules'!$B$95</c:f>
          <c:strCache>
            <c:ptCount val="1"/>
            <c:pt idx="0">
              <c:v>Receptacles - Always On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Schedules'!$D$95</c:f>
              <c:strCache>
                <c:ptCount val="1"/>
                <c:pt idx="0">
                  <c:v>Weekday</c:v>
                </c:pt>
              </c:strCache>
            </c:strRef>
          </c:tx>
          <c:spPr>
            <a:ln w="28575" cap="rnd">
              <a:solidFill>
                <a:srgbClr val="A5A8D2"/>
              </a:solidFill>
              <a:round/>
            </a:ln>
            <a:effectLst/>
          </c:spPr>
          <c:marker>
            <c:symbol val="none"/>
          </c:marker>
          <c:val>
            <c:numRef>
              <c:f>'Post-1990 Schedules'!$E$95:$AB$95</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'Post-1990 Schedules'!$D$96</c:f>
              <c:strCache>
                <c:ptCount val="1"/>
                <c:pt idx="0">
                  <c:v>Sat</c:v>
                </c:pt>
              </c:strCache>
            </c:strRef>
          </c:tx>
          <c:spPr>
            <a:ln w="28575" cap="rnd">
              <a:solidFill>
                <a:srgbClr val="696EB4"/>
              </a:solidFill>
              <a:round/>
            </a:ln>
            <a:effectLst/>
          </c:spPr>
          <c:marker>
            <c:symbol val="none"/>
          </c:marker>
          <c:val>
            <c:numRef>
              <c:f>'Post-1990 Schedules'!$E$96:$AB$96</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'Post-1990 Schedules'!$D$97</c:f>
              <c:strCache>
                <c:ptCount val="1"/>
                <c:pt idx="0">
                  <c:v>Sun/Holiday</c:v>
                </c:pt>
              </c:strCache>
            </c:strRef>
          </c:tx>
          <c:spPr>
            <a:ln w="28575" cap="rnd">
              <a:solidFill>
                <a:srgbClr val="474C8E"/>
              </a:solidFill>
              <a:round/>
            </a:ln>
            <a:effectLst/>
          </c:spPr>
          <c:marker>
            <c:symbol val="none"/>
          </c:marker>
          <c:val>
            <c:numRef>
              <c:f>'Post-1990 Schedules'!$E$97:$AB$97</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916703616"/>
        <c:axId val="916714984"/>
      </c:lineChart>
      <c:catAx>
        <c:axId val="9167036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14984"/>
        <c:crosses val="autoZero"/>
        <c:auto val="1"/>
        <c:lblAlgn val="ctr"/>
        <c:lblOffset val="100"/>
        <c:noMultiLvlLbl val="0"/>
      </c:catAx>
      <c:valAx>
        <c:axId val="916714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167036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'1965-1990 Schedules'!$B$10</c:f>
          <c:strCache>
            <c:ptCount val="1"/>
            <c:pt idx="0">
              <c:v>Occupancy - Living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Schedules'!$D$10</c:f>
              <c:strCache>
                <c:ptCount val="1"/>
                <c:pt idx="0">
                  <c:v>Weekday</c:v>
                </c:pt>
              </c:strCache>
            </c:strRef>
          </c:tx>
          <c:spPr>
            <a:ln w="28575" cap="rnd">
              <a:solidFill>
                <a:srgbClr val="A5A8D2"/>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Schedules'!$E$10:$AB$10</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'1965-1990 Schedules'!$D$11</c:f>
              <c:strCache>
                <c:ptCount val="1"/>
                <c:pt idx="0">
                  <c:v>Sat</c:v>
                </c:pt>
              </c:strCache>
            </c:strRef>
          </c:tx>
          <c:spPr>
            <a:ln w="28575" cap="rnd">
              <a:solidFill>
                <a:srgbClr val="696EB4"/>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Schedules'!$E$11:$AB$11</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'1965-1990 Schedules'!$D$12</c:f>
              <c:strCache>
                <c:ptCount val="1"/>
                <c:pt idx="0">
                  <c:v>Sun/Holiday</c:v>
                </c:pt>
              </c:strCache>
            </c:strRef>
          </c:tx>
          <c:spPr>
            <a:ln w="28575" cap="rnd">
              <a:solidFill>
                <a:srgbClr val="474C8E"/>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Schedules'!$E$12:$AB$12</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804889136"/>
        <c:axId val="804882864"/>
      </c:lineChart>
      <c:catAx>
        <c:axId val="804889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2864"/>
        <c:crosses val="autoZero"/>
        <c:auto val="1"/>
        <c:lblAlgn val="ctr"/>
        <c:lblOffset val="100"/>
        <c:noMultiLvlLbl val="0"/>
      </c:catAx>
      <c:valAx>
        <c:axId val="804882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9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Schedules'!$D$13</c:f>
              <c:strCache>
                <c:ptCount val="1"/>
                <c:pt idx="0">
                  <c:v>Weekday</c:v>
                </c:pt>
              </c:strCache>
            </c:strRef>
          </c:tx>
          <c:spPr>
            <a:ln w="28575" cap="rnd">
              <a:solidFill>
                <a:srgbClr val="A5A8D2"/>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'1965-1990 Schedules'!$D$14</c:f>
              <c:strCache>
                <c:ptCount val="1"/>
                <c:pt idx="0">
                  <c:v>Sat</c:v>
                </c:pt>
              </c:strCache>
            </c:strRef>
          </c:tx>
          <c:spPr>
            <a:ln w="28575" cap="rnd">
              <a:solidFill>
                <a:srgbClr val="696EB4"/>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'1965-1990 Schedules'!$D$15</c:f>
              <c:strCache>
                <c:ptCount val="1"/>
                <c:pt idx="0">
                  <c:v>Sun/Holiday</c:v>
                </c:pt>
              </c:strCache>
            </c:strRef>
          </c:tx>
          <c:spPr>
            <a:ln w="28575" cap="rnd">
              <a:solidFill>
                <a:srgbClr val="474C8E"/>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804884432"/>
        <c:axId val="804883648"/>
      </c:lineChart>
      <c:catAx>
        <c:axId val="8048844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3648"/>
        <c:crosses val="autoZero"/>
        <c:auto val="1"/>
        <c:lblAlgn val="ctr"/>
        <c:lblOffset val="100"/>
        <c:noMultiLvlLbl val="0"/>
      </c:catAx>
      <c:valAx>
        <c:axId val="804883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44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Schedules'!$D$16</c:f>
              <c:strCache>
                <c:ptCount val="1"/>
                <c:pt idx="0">
                  <c:v>Weekday</c:v>
                </c:pt>
              </c:strCache>
            </c:strRef>
          </c:tx>
          <c:spPr>
            <a:ln w="28575" cap="rnd">
              <a:solidFill>
                <a:srgbClr val="A5A8D2"/>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'1965-1990 Schedules'!$D$17</c:f>
              <c:strCache>
                <c:ptCount val="1"/>
                <c:pt idx="0">
                  <c:v>Sat</c:v>
                </c:pt>
              </c:strCache>
            </c:strRef>
          </c:tx>
          <c:spPr>
            <a:ln w="28575" cap="rnd">
              <a:solidFill>
                <a:srgbClr val="696EB4"/>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'1965-1990 Schedules'!$D$18</c:f>
              <c:strCache>
                <c:ptCount val="1"/>
                <c:pt idx="0">
                  <c:v>Sun/Holiday</c:v>
                </c:pt>
              </c:strCache>
            </c:strRef>
          </c:tx>
          <c:spPr>
            <a:ln w="28575" cap="rnd">
              <a:solidFill>
                <a:srgbClr val="474C8E"/>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804887568"/>
        <c:axId val="804887960"/>
      </c:lineChart>
      <c:catAx>
        <c:axId val="8048875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7960"/>
        <c:crosses val="autoZero"/>
        <c:auto val="1"/>
        <c:lblAlgn val="ctr"/>
        <c:lblOffset val="100"/>
        <c:noMultiLvlLbl val="0"/>
      </c:catAx>
      <c:valAx>
        <c:axId val="8048879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75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Schedules'!$D$19</c:f>
              <c:strCache>
                <c:ptCount val="1"/>
                <c:pt idx="0">
                  <c:v>Weekday</c:v>
                </c:pt>
              </c:strCache>
            </c:strRef>
          </c:tx>
          <c:spPr>
            <a:ln w="28575" cap="rnd">
              <a:solidFill>
                <a:srgbClr val="A5A8D2"/>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'1965-1990 Schedules'!$D$20</c:f>
              <c:strCache>
                <c:ptCount val="1"/>
                <c:pt idx="0">
                  <c:v>Sat</c:v>
                </c:pt>
              </c:strCache>
            </c:strRef>
          </c:tx>
          <c:spPr>
            <a:ln w="28575" cap="rnd">
              <a:solidFill>
                <a:srgbClr val="696EB4"/>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'1965-1990 Schedules'!$D$21</c:f>
              <c:strCache>
                <c:ptCount val="1"/>
                <c:pt idx="0">
                  <c:v>Sun/Holiday</c:v>
                </c:pt>
              </c:strCache>
            </c:strRef>
          </c:tx>
          <c:spPr>
            <a:ln w="28575" cap="rnd">
              <a:solidFill>
                <a:srgbClr val="474C8E"/>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804888352"/>
        <c:axId val="804894624"/>
      </c:lineChart>
      <c:catAx>
        <c:axId val="8048883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94624"/>
        <c:crosses val="autoZero"/>
        <c:auto val="1"/>
        <c:lblAlgn val="ctr"/>
        <c:lblOffset val="100"/>
        <c:noMultiLvlLbl val="0"/>
      </c:catAx>
      <c:valAx>
        <c:axId val="804894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83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Schedules'!$D$22</c:f>
              <c:strCache>
                <c:ptCount val="1"/>
                <c:pt idx="0">
                  <c:v>Weekday</c:v>
                </c:pt>
              </c:strCache>
            </c:strRef>
          </c:tx>
          <c:spPr>
            <a:ln w="28575" cap="rnd">
              <a:solidFill>
                <a:srgbClr val="A5A8D2"/>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'1965-1990 Schedules'!$D$23</c:f>
              <c:strCache>
                <c:ptCount val="1"/>
                <c:pt idx="0">
                  <c:v>Sat</c:v>
                </c:pt>
              </c:strCache>
            </c:strRef>
          </c:tx>
          <c:spPr>
            <a:ln w="28575" cap="rnd">
              <a:solidFill>
                <a:srgbClr val="696EB4"/>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'1965-1990 Schedules'!$D$24</c:f>
              <c:strCache>
                <c:ptCount val="1"/>
                <c:pt idx="0">
                  <c:v>Sun/Holiday</c:v>
                </c:pt>
              </c:strCache>
            </c:strRef>
          </c:tx>
          <c:spPr>
            <a:ln w="28575" cap="rnd">
              <a:solidFill>
                <a:srgbClr val="474C8E"/>
              </a:solidFill>
              <a:round/>
            </a:ln>
            <a:effectLst/>
          </c:spPr>
          <c:marker>
            <c:symbol val="none"/>
          </c:marker>
          <c:cat>
            <c:strRef>
              <c:f>'1965-1990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804895016"/>
        <c:axId val="804893840"/>
      </c:lineChart>
      <c:catAx>
        <c:axId val="8048950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93840"/>
        <c:crosses val="autoZero"/>
        <c:auto val="1"/>
        <c:lblAlgn val="ctr"/>
        <c:lblOffset val="100"/>
        <c:noMultiLvlLbl val="0"/>
      </c:catAx>
      <c:valAx>
        <c:axId val="804893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950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Schedules'!$B$45</c:f>
          <c:strCache>
            <c:ptCount val="1"/>
            <c:pt idx="0">
              <c:v>Lighting - Interior Lighting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Schedules'!$D$45</c:f>
              <c:strCache>
                <c:ptCount val="1"/>
                <c:pt idx="0">
                  <c:v>Weekday</c:v>
                </c:pt>
              </c:strCache>
            </c:strRef>
          </c:tx>
          <c:spPr>
            <a:ln w="28575" cap="rnd">
              <a:solidFill>
                <a:srgbClr val="A5A8D2"/>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Schedules'!$E$45:$AB$45</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'1965-1990 Schedules'!$D$46</c:f>
              <c:strCache>
                <c:ptCount val="1"/>
                <c:pt idx="0">
                  <c:v>Sat</c:v>
                </c:pt>
              </c:strCache>
            </c:strRef>
          </c:tx>
          <c:spPr>
            <a:ln w="28575" cap="rnd">
              <a:solidFill>
                <a:srgbClr val="696EB4"/>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Schedules'!$E$46:$AB$46</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'1965-1990 Schedules'!$D$47</c:f>
              <c:strCache>
                <c:ptCount val="1"/>
                <c:pt idx="0">
                  <c:v>Sun/Holiday</c:v>
                </c:pt>
              </c:strCache>
            </c:strRef>
          </c:tx>
          <c:spPr>
            <a:ln w="28575" cap="rnd">
              <a:solidFill>
                <a:srgbClr val="474C8E"/>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Schedules'!$E$47:$AB$47</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804896976"/>
        <c:axId val="804900112"/>
      </c:lineChart>
      <c:catAx>
        <c:axId val="8048969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900112"/>
        <c:crosses val="autoZero"/>
        <c:auto val="1"/>
        <c:lblAlgn val="ctr"/>
        <c:lblOffset val="100"/>
        <c:noMultiLvlLbl val="0"/>
      </c:catAx>
      <c:valAx>
        <c:axId val="804900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969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Schedules'!$B$48</c:f>
          <c:strCache>
            <c:ptCount val="1"/>
            <c:pt idx="0">
              <c:v>Lighting - Exterior Lighting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Schedules'!$D$48</c:f>
              <c:strCache>
                <c:ptCount val="1"/>
                <c:pt idx="0">
                  <c:v>Weekday</c:v>
                </c:pt>
              </c:strCache>
            </c:strRef>
          </c:tx>
          <c:spPr>
            <a:ln w="28575" cap="rnd">
              <a:solidFill>
                <a:srgbClr val="A5A8D2"/>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Schedules'!$E$48:$AB$48</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'1965-1990 Schedules'!$D$49</c:f>
              <c:strCache>
                <c:ptCount val="1"/>
                <c:pt idx="0">
                  <c:v>Sat</c:v>
                </c:pt>
              </c:strCache>
            </c:strRef>
          </c:tx>
          <c:spPr>
            <a:ln w="28575" cap="rnd">
              <a:solidFill>
                <a:srgbClr val="696EB4"/>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Schedules'!$E$49:$AB$49</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'1965-1990 Schedules'!$D$50</c:f>
              <c:strCache>
                <c:ptCount val="1"/>
                <c:pt idx="0">
                  <c:v>Sun/Holiday</c:v>
                </c:pt>
              </c:strCache>
            </c:strRef>
          </c:tx>
          <c:spPr>
            <a:ln w="28575" cap="rnd">
              <a:solidFill>
                <a:srgbClr val="474C8E"/>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Schedules'!$E$50:$AB$50</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804896192"/>
        <c:axId val="804902072"/>
      </c:lineChart>
      <c:catAx>
        <c:axId val="8048961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902072"/>
        <c:crosses val="autoZero"/>
        <c:auto val="1"/>
        <c:lblAlgn val="ctr"/>
        <c:lblOffset val="100"/>
        <c:noMultiLvlLbl val="0"/>
      </c:catAx>
      <c:valAx>
        <c:axId val="804902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961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Schedules'!$B$45</c:f>
          <c:strCache>
            <c:ptCount val="1"/>
            <c:pt idx="0">
              <c:v>Lighting - Interior Lighting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Schedules'!$D$45</c:f>
              <c:strCache>
                <c:ptCount val="1"/>
                <c:pt idx="0">
                  <c:v>Weekday</c:v>
                </c:pt>
              </c:strCache>
            </c:strRef>
          </c:tx>
          <c:spPr>
            <a:ln w="28575" cap="rnd">
              <a:solidFill>
                <a:srgbClr val="A5A8D2"/>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Schedules'!$E$45:$AB$45</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'Pre-1945 Schedules'!$D$46</c:f>
              <c:strCache>
                <c:ptCount val="1"/>
                <c:pt idx="0">
                  <c:v>Sat</c:v>
                </c:pt>
              </c:strCache>
            </c:strRef>
          </c:tx>
          <c:spPr>
            <a:ln w="28575" cap="rnd">
              <a:solidFill>
                <a:srgbClr val="696EB4"/>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Schedules'!$E$46:$AB$46</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'Pre-1945 Schedules'!$D$47</c:f>
              <c:strCache>
                <c:ptCount val="1"/>
                <c:pt idx="0">
                  <c:v>Sun/Holiday</c:v>
                </c:pt>
              </c:strCache>
            </c:strRef>
          </c:tx>
          <c:spPr>
            <a:ln w="28575" cap="rnd">
              <a:solidFill>
                <a:srgbClr val="474C8E"/>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Schedules'!$E$47:$AB$47</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620481168"/>
        <c:axId val="620478816"/>
      </c:lineChart>
      <c:catAx>
        <c:axId val="6204811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478816"/>
        <c:crosses val="autoZero"/>
        <c:auto val="1"/>
        <c:lblAlgn val="ctr"/>
        <c:lblOffset val="100"/>
        <c:noMultiLvlLbl val="0"/>
      </c:catAx>
      <c:valAx>
        <c:axId val="620478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04811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Schedules'!$D$51</c:f>
              <c:strCache>
                <c:ptCount val="1"/>
                <c:pt idx="0">
                  <c:v>Weekday</c:v>
                </c:pt>
              </c:strCache>
            </c:strRef>
          </c:tx>
          <c:spPr>
            <a:ln w="28575" cap="rnd">
              <a:solidFill>
                <a:srgbClr val="A5A8D2"/>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'1965-1990 Schedules'!$D$52</c:f>
              <c:strCache>
                <c:ptCount val="1"/>
                <c:pt idx="0">
                  <c:v>Sat</c:v>
                </c:pt>
              </c:strCache>
            </c:strRef>
          </c:tx>
          <c:spPr>
            <a:ln w="28575" cap="rnd">
              <a:solidFill>
                <a:srgbClr val="696EB4"/>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'1965-1990 Schedules'!$D$53</c:f>
              <c:strCache>
                <c:ptCount val="1"/>
                <c:pt idx="0">
                  <c:v>Sun/Holiday</c:v>
                </c:pt>
              </c:strCache>
            </c:strRef>
          </c:tx>
          <c:spPr>
            <a:ln w="28575" cap="rnd">
              <a:solidFill>
                <a:srgbClr val="474C8E"/>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804898152"/>
        <c:axId val="804876592"/>
      </c:lineChart>
      <c:catAx>
        <c:axId val="8048981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76592"/>
        <c:crosses val="autoZero"/>
        <c:auto val="1"/>
        <c:lblAlgn val="ctr"/>
        <c:lblOffset val="100"/>
        <c:noMultiLvlLbl val="0"/>
      </c:catAx>
      <c:valAx>
        <c:axId val="804876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981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Schedules'!$D$57</c:f>
              <c:strCache>
                <c:ptCount val="1"/>
                <c:pt idx="0">
                  <c:v>Weekday</c:v>
                </c:pt>
              </c:strCache>
            </c:strRef>
          </c:tx>
          <c:spPr>
            <a:ln w="28575" cap="rnd">
              <a:solidFill>
                <a:srgbClr val="A5A8D2"/>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'1965-1990 Schedules'!$D$55</c:f>
              <c:strCache>
                <c:ptCount val="1"/>
                <c:pt idx="0">
                  <c:v>Sat</c:v>
                </c:pt>
              </c:strCache>
            </c:strRef>
          </c:tx>
          <c:spPr>
            <a:ln w="28575" cap="rnd">
              <a:solidFill>
                <a:srgbClr val="696EB4"/>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'1965-1990 Schedules'!$D$56</c:f>
              <c:strCache>
                <c:ptCount val="1"/>
                <c:pt idx="0">
                  <c:v>Sun/Holiday</c:v>
                </c:pt>
              </c:strCache>
            </c:strRef>
          </c:tx>
          <c:spPr>
            <a:ln w="28575" cap="rnd">
              <a:solidFill>
                <a:srgbClr val="474C8E"/>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804882080"/>
        <c:axId val="804882472"/>
      </c:lineChart>
      <c:catAx>
        <c:axId val="804882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2472"/>
        <c:crosses val="autoZero"/>
        <c:auto val="1"/>
        <c:lblAlgn val="ctr"/>
        <c:lblOffset val="100"/>
        <c:noMultiLvlLbl val="0"/>
      </c:catAx>
      <c:valAx>
        <c:axId val="804882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2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Schedules'!$D$57</c:f>
              <c:strCache>
                <c:ptCount val="1"/>
                <c:pt idx="0">
                  <c:v>Weekday</c:v>
                </c:pt>
              </c:strCache>
            </c:strRef>
          </c:tx>
          <c:spPr>
            <a:ln w="28575" cap="rnd">
              <a:solidFill>
                <a:srgbClr val="A5A8D2"/>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'1965-1990 Schedules'!$D$58</c:f>
              <c:strCache>
                <c:ptCount val="1"/>
                <c:pt idx="0">
                  <c:v>Sat</c:v>
                </c:pt>
              </c:strCache>
            </c:strRef>
          </c:tx>
          <c:spPr>
            <a:ln w="28575" cap="rnd">
              <a:solidFill>
                <a:srgbClr val="696EB4"/>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'1965-1990 Schedules'!$D$59</c:f>
              <c:strCache>
                <c:ptCount val="1"/>
                <c:pt idx="0">
                  <c:v>Sun/Holiday</c:v>
                </c:pt>
              </c:strCache>
            </c:strRef>
          </c:tx>
          <c:spPr>
            <a:ln w="28575" cap="rnd">
              <a:solidFill>
                <a:srgbClr val="474C8E"/>
              </a:solidFill>
              <a:round/>
            </a:ln>
            <a:effectLst/>
          </c:spPr>
          <c:marker>
            <c:symbol val="none"/>
          </c:marker>
          <c:cat>
            <c:strRef>
              <c:f>'1965-1990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804876984"/>
        <c:axId val="804880120"/>
      </c:lineChart>
      <c:catAx>
        <c:axId val="8048769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0120"/>
        <c:crosses val="autoZero"/>
        <c:auto val="1"/>
        <c:lblAlgn val="ctr"/>
        <c:lblOffset val="100"/>
        <c:noMultiLvlLbl val="0"/>
      </c:catAx>
      <c:valAx>
        <c:axId val="804880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769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Schedules'!$B$80</c:f>
          <c:strCache>
            <c:ptCount val="1"/>
            <c:pt idx="0">
              <c:v>Receptacles - Refrigerator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Schedules'!$D$80</c:f>
              <c:strCache>
                <c:ptCount val="1"/>
                <c:pt idx="0">
                  <c:v>Weekday</c:v>
                </c:pt>
              </c:strCache>
            </c:strRef>
          </c:tx>
          <c:spPr>
            <a:ln w="28575" cap="rnd">
              <a:solidFill>
                <a:srgbClr val="A5A8D2"/>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Schedules'!$E$80:$AB$80</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'1965-1990 Schedules'!$D$81</c:f>
              <c:strCache>
                <c:ptCount val="1"/>
                <c:pt idx="0">
                  <c:v>Sat</c:v>
                </c:pt>
              </c:strCache>
            </c:strRef>
          </c:tx>
          <c:spPr>
            <a:ln w="28575" cap="rnd">
              <a:solidFill>
                <a:srgbClr val="696EB4"/>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Schedules'!$E$81:$AB$81</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'1965-1990 Schedules'!$D$82</c:f>
              <c:strCache>
                <c:ptCount val="1"/>
                <c:pt idx="0">
                  <c:v>Sun/Holiday</c:v>
                </c:pt>
              </c:strCache>
            </c:strRef>
          </c:tx>
          <c:spPr>
            <a:ln w="28575" cap="rnd">
              <a:solidFill>
                <a:srgbClr val="474C8E"/>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Schedules'!$E$82:$AB$82</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804878160"/>
        <c:axId val="804873456"/>
      </c:lineChart>
      <c:catAx>
        <c:axId val="804878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73456"/>
        <c:crosses val="autoZero"/>
        <c:auto val="1"/>
        <c:lblAlgn val="ctr"/>
        <c:lblOffset val="100"/>
        <c:noMultiLvlLbl val="0"/>
      </c:catAx>
      <c:valAx>
        <c:axId val="804873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78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Schedules'!$B$83</c:f>
          <c:strCache>
            <c:ptCount val="1"/>
            <c:pt idx="0">
              <c:v>Receptacles - Clothes Washer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Schedules'!$D$83</c:f>
              <c:strCache>
                <c:ptCount val="1"/>
                <c:pt idx="0">
                  <c:v>Weekday</c:v>
                </c:pt>
              </c:strCache>
            </c:strRef>
          </c:tx>
          <c:spPr>
            <a:ln w="28575" cap="rnd">
              <a:solidFill>
                <a:srgbClr val="A5A8D2"/>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Schedules'!$E$83:$AB$83</c:f>
              <c:numCache>
                <c:formatCode>0.00</c:formatCode>
                <c:ptCount val="24"/>
                <c:pt idx="0">
                  <c:v>8.8999999999999996E-2</c:v>
                </c:pt>
                <c:pt idx="1">
                  <c:v>7.0000000000000007E-2</c:v>
                </c:pt>
                <c:pt idx="2">
                  <c:v>3.5000000000000003E-2</c:v>
                </c:pt>
                <c:pt idx="3">
                  <c:v>3.5000000000000003E-2</c:v>
                </c:pt>
                <c:pt idx="4">
                  <c:v>7.0000000000000007E-2</c:v>
                </c:pt>
                <c:pt idx="5">
                  <c:v>0.11</c:v>
                </c:pt>
                <c:pt idx="6">
                  <c:v>0.21</c:v>
                </c:pt>
                <c:pt idx="7">
                  <c:v>0.46</c:v>
                </c:pt>
                <c:pt idx="8">
                  <c:v>0.69</c:v>
                </c:pt>
                <c:pt idx="9">
                  <c:v>0.82</c:v>
                </c:pt>
                <c:pt idx="10">
                  <c:v>0.8</c:v>
                </c:pt>
                <c:pt idx="11">
                  <c:v>0.71</c:v>
                </c:pt>
                <c:pt idx="12">
                  <c:v>0.64</c:v>
                </c:pt>
                <c:pt idx="13">
                  <c:v>0.56999999999999995</c:v>
                </c:pt>
                <c:pt idx="14">
                  <c:v>0.5</c:v>
                </c:pt>
                <c:pt idx="15">
                  <c:v>0.46</c:v>
                </c:pt>
                <c:pt idx="16">
                  <c:v>0.48</c:v>
                </c:pt>
                <c:pt idx="17">
                  <c:v>0.46</c:v>
                </c:pt>
                <c:pt idx="18">
                  <c:v>0.46</c:v>
                </c:pt>
                <c:pt idx="19">
                  <c:v>0.46</c:v>
                </c:pt>
                <c:pt idx="20">
                  <c:v>0.46</c:v>
                </c:pt>
                <c:pt idx="21">
                  <c:v>0.44</c:v>
                </c:pt>
                <c:pt idx="22">
                  <c:v>0.3</c:v>
                </c:pt>
                <c:pt idx="23">
                  <c:v>0.16</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'1965-1990 Schedules'!$D$84</c:f>
              <c:strCache>
                <c:ptCount val="1"/>
                <c:pt idx="0">
                  <c:v>Sat</c:v>
                </c:pt>
              </c:strCache>
            </c:strRef>
          </c:tx>
          <c:spPr>
            <a:ln w="28575" cap="rnd">
              <a:solidFill>
                <a:srgbClr val="696EB4"/>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Schedules'!$E$84:$AB$84</c:f>
              <c:numCache>
                <c:formatCode>0.00</c:formatCode>
                <c:ptCount val="24"/>
                <c:pt idx="0">
                  <c:v>0.11</c:v>
                </c:pt>
                <c:pt idx="1">
                  <c:v>0.09</c:v>
                </c:pt>
                <c:pt idx="2">
                  <c:v>0.04</c:v>
                </c:pt>
                <c:pt idx="3">
                  <c:v>0.04</c:v>
                </c:pt>
                <c:pt idx="4">
                  <c:v>0.09</c:v>
                </c:pt>
                <c:pt idx="5">
                  <c:v>0.13</c:v>
                </c:pt>
                <c:pt idx="6">
                  <c:v>0.26</c:v>
                </c:pt>
                <c:pt idx="7">
                  <c:v>0.56999999999999995</c:v>
                </c:pt>
                <c:pt idx="8">
                  <c:v>0.85</c:v>
                </c:pt>
                <c:pt idx="9">
                  <c:v>1</c:v>
                </c:pt>
                <c:pt idx="10">
                  <c:v>0.98</c:v>
                </c:pt>
                <c:pt idx="11">
                  <c:v>0.87</c:v>
                </c:pt>
                <c:pt idx="12">
                  <c:v>0.78</c:v>
                </c:pt>
                <c:pt idx="13">
                  <c:v>0.7</c:v>
                </c:pt>
                <c:pt idx="14">
                  <c:v>0.61</c:v>
                </c:pt>
                <c:pt idx="15">
                  <c:v>0.56999999999999995</c:v>
                </c:pt>
                <c:pt idx="16">
                  <c:v>0.59</c:v>
                </c:pt>
                <c:pt idx="17">
                  <c:v>0.56999999999999995</c:v>
                </c:pt>
                <c:pt idx="18">
                  <c:v>0.56999999999999995</c:v>
                </c:pt>
                <c:pt idx="19">
                  <c:v>0.56999999999999995</c:v>
                </c:pt>
                <c:pt idx="20">
                  <c:v>0.56999999999999995</c:v>
                </c:pt>
                <c:pt idx="21">
                  <c:v>0.54</c:v>
                </c:pt>
                <c:pt idx="22">
                  <c:v>0.37</c:v>
                </c:pt>
                <c:pt idx="23">
                  <c:v>0.2</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'1965-1990 Schedules'!$D$85</c:f>
              <c:strCache>
                <c:ptCount val="1"/>
                <c:pt idx="0">
                  <c:v>Sun/Holiday</c:v>
                </c:pt>
              </c:strCache>
            </c:strRef>
          </c:tx>
          <c:spPr>
            <a:ln w="28575" cap="rnd">
              <a:solidFill>
                <a:srgbClr val="474C8E"/>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Schedules'!$E$85:$AB$85</c:f>
              <c:numCache>
                <c:formatCode>0.00</c:formatCode>
                <c:ptCount val="24"/>
                <c:pt idx="0">
                  <c:v>0.11</c:v>
                </c:pt>
                <c:pt idx="1">
                  <c:v>0.09</c:v>
                </c:pt>
                <c:pt idx="2">
                  <c:v>0.04</c:v>
                </c:pt>
                <c:pt idx="3">
                  <c:v>0.04</c:v>
                </c:pt>
                <c:pt idx="4">
                  <c:v>0.09</c:v>
                </c:pt>
                <c:pt idx="5">
                  <c:v>0.13</c:v>
                </c:pt>
                <c:pt idx="6">
                  <c:v>0.26</c:v>
                </c:pt>
                <c:pt idx="7">
                  <c:v>0.56999999999999995</c:v>
                </c:pt>
                <c:pt idx="8">
                  <c:v>0.85</c:v>
                </c:pt>
                <c:pt idx="9">
                  <c:v>1</c:v>
                </c:pt>
                <c:pt idx="10">
                  <c:v>0.98</c:v>
                </c:pt>
                <c:pt idx="11">
                  <c:v>0.87</c:v>
                </c:pt>
                <c:pt idx="12">
                  <c:v>0.78</c:v>
                </c:pt>
                <c:pt idx="13">
                  <c:v>0.7</c:v>
                </c:pt>
                <c:pt idx="14">
                  <c:v>0.61</c:v>
                </c:pt>
                <c:pt idx="15">
                  <c:v>0.56999999999999995</c:v>
                </c:pt>
                <c:pt idx="16">
                  <c:v>0.59</c:v>
                </c:pt>
                <c:pt idx="17">
                  <c:v>0.56999999999999995</c:v>
                </c:pt>
                <c:pt idx="18">
                  <c:v>0.56999999999999995</c:v>
                </c:pt>
                <c:pt idx="19">
                  <c:v>0.56999999999999995</c:v>
                </c:pt>
                <c:pt idx="20">
                  <c:v>0.56999999999999995</c:v>
                </c:pt>
                <c:pt idx="21">
                  <c:v>0.54</c:v>
                </c:pt>
                <c:pt idx="22">
                  <c:v>0.37</c:v>
                </c:pt>
                <c:pt idx="23">
                  <c:v>0.2</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804878552"/>
        <c:axId val="804873848"/>
      </c:lineChart>
      <c:catAx>
        <c:axId val="8048785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73848"/>
        <c:crosses val="autoZero"/>
        <c:auto val="1"/>
        <c:lblAlgn val="ctr"/>
        <c:lblOffset val="100"/>
        <c:noMultiLvlLbl val="0"/>
      </c:catAx>
      <c:valAx>
        <c:axId val="804873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785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Schedules'!$B$86</c:f>
          <c:strCache>
            <c:ptCount val="1"/>
            <c:pt idx="0">
              <c:v>Receptacles - Clothes Dryer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Schedules'!$D$86</c:f>
              <c:strCache>
                <c:ptCount val="1"/>
                <c:pt idx="0">
                  <c:v>Weekday</c:v>
                </c:pt>
              </c:strCache>
            </c:strRef>
          </c:tx>
          <c:spPr>
            <a:ln w="28575" cap="rnd">
              <a:solidFill>
                <a:srgbClr val="A5A8D2"/>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Schedules'!$E$86:$AB$86</c:f>
              <c:numCache>
                <c:formatCode>0.00</c:formatCode>
                <c:ptCount val="24"/>
                <c:pt idx="0">
                  <c:v>0.1</c:v>
                </c:pt>
                <c:pt idx="1">
                  <c:v>0.06</c:v>
                </c:pt>
                <c:pt idx="2">
                  <c:v>0.04</c:v>
                </c:pt>
                <c:pt idx="3">
                  <c:v>0.02</c:v>
                </c:pt>
                <c:pt idx="4">
                  <c:v>0.04</c:v>
                </c:pt>
                <c:pt idx="5">
                  <c:v>0.06</c:v>
                </c:pt>
                <c:pt idx="6">
                  <c:v>0.16</c:v>
                </c:pt>
                <c:pt idx="7">
                  <c:v>0.32</c:v>
                </c:pt>
                <c:pt idx="8">
                  <c:v>0.49</c:v>
                </c:pt>
                <c:pt idx="9">
                  <c:v>0.69</c:v>
                </c:pt>
                <c:pt idx="10">
                  <c:v>0.79</c:v>
                </c:pt>
                <c:pt idx="11">
                  <c:v>0.82</c:v>
                </c:pt>
                <c:pt idx="12">
                  <c:v>0.75</c:v>
                </c:pt>
                <c:pt idx="13">
                  <c:v>0.68</c:v>
                </c:pt>
                <c:pt idx="14">
                  <c:v>0.61</c:v>
                </c:pt>
                <c:pt idx="15">
                  <c:v>0.57999999999999996</c:v>
                </c:pt>
                <c:pt idx="16">
                  <c:v>0.56000000000000005</c:v>
                </c:pt>
                <c:pt idx="17">
                  <c:v>0.55000000000000004</c:v>
                </c:pt>
                <c:pt idx="18">
                  <c:v>0.52</c:v>
                </c:pt>
                <c:pt idx="19">
                  <c:v>0.51</c:v>
                </c:pt>
                <c:pt idx="20">
                  <c:v>0.53</c:v>
                </c:pt>
                <c:pt idx="21">
                  <c:v>0.55000000000000004</c:v>
                </c:pt>
                <c:pt idx="22">
                  <c:v>0.44</c:v>
                </c:pt>
                <c:pt idx="23">
                  <c:v>0.24</c:v>
                </c:pt>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'1965-1990 Schedules'!$D$87</c:f>
              <c:strCache>
                <c:ptCount val="1"/>
                <c:pt idx="0">
                  <c:v>Sat</c:v>
                </c:pt>
              </c:strCache>
            </c:strRef>
          </c:tx>
          <c:spPr>
            <a:ln w="28575" cap="rnd">
              <a:solidFill>
                <a:srgbClr val="696EB4"/>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Schedules'!$E$87:$AB$87</c:f>
              <c:numCache>
                <c:formatCode>0.00</c:formatCode>
                <c:ptCount val="24"/>
                <c:pt idx="0">
                  <c:v>0.12</c:v>
                </c:pt>
                <c:pt idx="1">
                  <c:v>7.0000000000000007E-2</c:v>
                </c:pt>
                <c:pt idx="2">
                  <c:v>0.05</c:v>
                </c:pt>
                <c:pt idx="3">
                  <c:v>0.02</c:v>
                </c:pt>
                <c:pt idx="4">
                  <c:v>0.05</c:v>
                </c:pt>
                <c:pt idx="5">
                  <c:v>7.0000000000000007E-2</c:v>
                </c:pt>
                <c:pt idx="6">
                  <c:v>0.2</c:v>
                </c:pt>
                <c:pt idx="7">
                  <c:v>0.39</c:v>
                </c:pt>
                <c:pt idx="8">
                  <c:v>0.6</c:v>
                </c:pt>
                <c:pt idx="9">
                  <c:v>0.84</c:v>
                </c:pt>
                <c:pt idx="10">
                  <c:v>0.96</c:v>
                </c:pt>
                <c:pt idx="11">
                  <c:v>1</c:v>
                </c:pt>
                <c:pt idx="12">
                  <c:v>0.91</c:v>
                </c:pt>
                <c:pt idx="13">
                  <c:v>0.83</c:v>
                </c:pt>
                <c:pt idx="14">
                  <c:v>0.75</c:v>
                </c:pt>
                <c:pt idx="15">
                  <c:v>0.71</c:v>
                </c:pt>
                <c:pt idx="16">
                  <c:v>0.68</c:v>
                </c:pt>
                <c:pt idx="17">
                  <c:v>0.67</c:v>
                </c:pt>
                <c:pt idx="18">
                  <c:v>0.63</c:v>
                </c:pt>
                <c:pt idx="19">
                  <c:v>0.62</c:v>
                </c:pt>
                <c:pt idx="20">
                  <c:v>0.65</c:v>
                </c:pt>
                <c:pt idx="21">
                  <c:v>0.67</c:v>
                </c:pt>
                <c:pt idx="22">
                  <c:v>0.54</c:v>
                </c:pt>
                <c:pt idx="23">
                  <c:v>0.28999999999999998</c:v>
                </c:pt>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'1965-1990 Schedules'!$D$88</c:f>
              <c:strCache>
                <c:ptCount val="1"/>
                <c:pt idx="0">
                  <c:v>Sun/Holiday</c:v>
                </c:pt>
              </c:strCache>
            </c:strRef>
          </c:tx>
          <c:spPr>
            <a:ln w="28575" cap="rnd">
              <a:solidFill>
                <a:srgbClr val="474C8E"/>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Schedules'!$E$88:$AB$88</c:f>
              <c:numCache>
                <c:formatCode>0.00</c:formatCode>
                <c:ptCount val="24"/>
                <c:pt idx="0">
                  <c:v>0.12</c:v>
                </c:pt>
                <c:pt idx="1">
                  <c:v>7.0000000000000007E-2</c:v>
                </c:pt>
                <c:pt idx="2">
                  <c:v>0.05</c:v>
                </c:pt>
                <c:pt idx="3">
                  <c:v>0.02</c:v>
                </c:pt>
                <c:pt idx="4">
                  <c:v>0.05</c:v>
                </c:pt>
                <c:pt idx="5">
                  <c:v>7.0000000000000007E-2</c:v>
                </c:pt>
                <c:pt idx="6">
                  <c:v>0.2</c:v>
                </c:pt>
                <c:pt idx="7">
                  <c:v>0.39</c:v>
                </c:pt>
                <c:pt idx="8">
                  <c:v>0.6</c:v>
                </c:pt>
                <c:pt idx="9">
                  <c:v>0.84</c:v>
                </c:pt>
                <c:pt idx="10">
                  <c:v>0.96</c:v>
                </c:pt>
                <c:pt idx="11">
                  <c:v>1</c:v>
                </c:pt>
                <c:pt idx="12">
                  <c:v>0.91</c:v>
                </c:pt>
                <c:pt idx="13">
                  <c:v>0.83</c:v>
                </c:pt>
                <c:pt idx="14">
                  <c:v>0.75</c:v>
                </c:pt>
                <c:pt idx="15">
                  <c:v>0.71</c:v>
                </c:pt>
                <c:pt idx="16">
                  <c:v>0.68</c:v>
                </c:pt>
                <c:pt idx="17">
                  <c:v>0.67</c:v>
                </c:pt>
                <c:pt idx="18">
                  <c:v>0.63</c:v>
                </c:pt>
                <c:pt idx="19">
                  <c:v>0.62</c:v>
                </c:pt>
                <c:pt idx="20">
                  <c:v>0.65</c:v>
                </c:pt>
                <c:pt idx="21">
                  <c:v>0.67</c:v>
                </c:pt>
                <c:pt idx="22">
                  <c:v>0.54</c:v>
                </c:pt>
                <c:pt idx="23">
                  <c:v>0.28999999999999998</c:v>
                </c:pt>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804881296"/>
        <c:axId val="804889920"/>
      </c:lineChart>
      <c:catAx>
        <c:axId val="804881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9920"/>
        <c:crosses val="autoZero"/>
        <c:auto val="1"/>
        <c:lblAlgn val="ctr"/>
        <c:lblOffset val="100"/>
        <c:noMultiLvlLbl val="0"/>
      </c:catAx>
      <c:valAx>
        <c:axId val="8048899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881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Schedules'!$B$89</c:f>
          <c:strCache>
            <c:ptCount val="1"/>
            <c:pt idx="0">
              <c:v>Receptacles - Dishwasher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Schedules'!$D$89</c:f>
              <c:strCache>
                <c:ptCount val="1"/>
                <c:pt idx="0">
                  <c:v>Weekday</c:v>
                </c:pt>
              </c:strCache>
            </c:strRef>
          </c:tx>
          <c:spPr>
            <a:ln w="28575" cap="rnd">
              <a:solidFill>
                <a:srgbClr val="A5A8D2"/>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Schedules'!$E$89:$AB$89</c:f>
              <c:numCache>
                <c:formatCode>0.00</c:formatCode>
                <c:ptCount val="24"/>
                <c:pt idx="0">
                  <c:v>0.13</c:v>
                </c:pt>
                <c:pt idx="1">
                  <c:v>0.06</c:v>
                </c:pt>
                <c:pt idx="2">
                  <c:v>0.04</c:v>
                </c:pt>
                <c:pt idx="3">
                  <c:v>0.03</c:v>
                </c:pt>
                <c:pt idx="4">
                  <c:v>0.03</c:v>
                </c:pt>
                <c:pt idx="5">
                  <c:v>0.09</c:v>
                </c:pt>
                <c:pt idx="6">
                  <c:v>0.17</c:v>
                </c:pt>
                <c:pt idx="7">
                  <c:v>0.26</c:v>
                </c:pt>
                <c:pt idx="8">
                  <c:v>0.49</c:v>
                </c:pt>
                <c:pt idx="9">
                  <c:v>0.55000000000000004</c:v>
                </c:pt>
                <c:pt idx="10">
                  <c:v>0.47</c:v>
                </c:pt>
                <c:pt idx="11">
                  <c:v>0.4</c:v>
                </c:pt>
                <c:pt idx="12">
                  <c:v>0.34</c:v>
                </c:pt>
                <c:pt idx="13">
                  <c:v>0.39</c:v>
                </c:pt>
                <c:pt idx="14">
                  <c:v>0.32</c:v>
                </c:pt>
                <c:pt idx="15">
                  <c:v>0.3</c:v>
                </c:pt>
                <c:pt idx="16">
                  <c:v>0.32</c:v>
                </c:pt>
                <c:pt idx="17">
                  <c:v>0.42</c:v>
                </c:pt>
                <c:pt idx="18">
                  <c:v>0.73</c:v>
                </c:pt>
                <c:pt idx="19">
                  <c:v>0.93</c:v>
                </c:pt>
                <c:pt idx="20">
                  <c:v>0.76</c:v>
                </c:pt>
                <c:pt idx="21">
                  <c:v>0.56000000000000005</c:v>
                </c:pt>
                <c:pt idx="22">
                  <c:v>0.37</c:v>
                </c:pt>
                <c:pt idx="23">
                  <c:v>0.26</c:v>
                </c:pt>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'1965-1990 Schedules'!$D$90</c:f>
              <c:strCache>
                <c:ptCount val="1"/>
                <c:pt idx="0">
                  <c:v>Sat</c:v>
                </c:pt>
              </c:strCache>
            </c:strRef>
          </c:tx>
          <c:spPr>
            <a:ln w="28575" cap="rnd">
              <a:solidFill>
                <a:srgbClr val="696EB4"/>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Schedules'!$E$90:$AB$90</c:f>
              <c:numCache>
                <c:formatCode>0.00</c:formatCode>
                <c:ptCount val="24"/>
                <c:pt idx="0">
                  <c:v>0.14000000000000001</c:v>
                </c:pt>
                <c:pt idx="1">
                  <c:v>0.06</c:v>
                </c:pt>
                <c:pt idx="2">
                  <c:v>0.05</c:v>
                </c:pt>
                <c:pt idx="3">
                  <c:v>0.03</c:v>
                </c:pt>
                <c:pt idx="4">
                  <c:v>0.03</c:v>
                </c:pt>
                <c:pt idx="5">
                  <c:v>0.09</c:v>
                </c:pt>
                <c:pt idx="6">
                  <c:v>0.18</c:v>
                </c:pt>
                <c:pt idx="7">
                  <c:v>0.28000000000000003</c:v>
                </c:pt>
                <c:pt idx="8">
                  <c:v>0.52</c:v>
                </c:pt>
                <c:pt idx="9">
                  <c:v>0.57999999999999996</c:v>
                </c:pt>
                <c:pt idx="10">
                  <c:v>0.51</c:v>
                </c:pt>
                <c:pt idx="11">
                  <c:v>0.43</c:v>
                </c:pt>
                <c:pt idx="12">
                  <c:v>0.37</c:v>
                </c:pt>
                <c:pt idx="13">
                  <c:v>0.42</c:v>
                </c:pt>
                <c:pt idx="14">
                  <c:v>0.34</c:v>
                </c:pt>
                <c:pt idx="15">
                  <c:v>0.32</c:v>
                </c:pt>
                <c:pt idx="16">
                  <c:v>0.34</c:v>
                </c:pt>
                <c:pt idx="17">
                  <c:v>0.45</c:v>
                </c:pt>
                <c:pt idx="18">
                  <c:v>0.78</c:v>
                </c:pt>
                <c:pt idx="19">
                  <c:v>1</c:v>
                </c:pt>
                <c:pt idx="20">
                  <c:v>0.82</c:v>
                </c:pt>
                <c:pt idx="21">
                  <c:v>0.6</c:v>
                </c:pt>
                <c:pt idx="22">
                  <c:v>0.4</c:v>
                </c:pt>
                <c:pt idx="23">
                  <c:v>0.28000000000000003</c:v>
                </c:pt>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'1965-1990 Schedules'!$D$91</c:f>
              <c:strCache>
                <c:ptCount val="1"/>
                <c:pt idx="0">
                  <c:v>Sun/Holiday</c:v>
                </c:pt>
              </c:strCache>
            </c:strRef>
          </c:tx>
          <c:spPr>
            <a:ln w="28575" cap="rnd">
              <a:solidFill>
                <a:srgbClr val="474C8E"/>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Schedules'!$E$91:$AB$91</c:f>
              <c:numCache>
                <c:formatCode>0.00</c:formatCode>
                <c:ptCount val="24"/>
                <c:pt idx="0">
                  <c:v>0.14000000000000001</c:v>
                </c:pt>
                <c:pt idx="1">
                  <c:v>0.06</c:v>
                </c:pt>
                <c:pt idx="2">
                  <c:v>0.05</c:v>
                </c:pt>
                <c:pt idx="3">
                  <c:v>0.03</c:v>
                </c:pt>
                <c:pt idx="4">
                  <c:v>0.03</c:v>
                </c:pt>
                <c:pt idx="5">
                  <c:v>0.09</c:v>
                </c:pt>
                <c:pt idx="6">
                  <c:v>0.18</c:v>
                </c:pt>
                <c:pt idx="7">
                  <c:v>0.28000000000000003</c:v>
                </c:pt>
                <c:pt idx="8">
                  <c:v>0.52</c:v>
                </c:pt>
                <c:pt idx="9">
                  <c:v>0.57999999999999996</c:v>
                </c:pt>
                <c:pt idx="10">
                  <c:v>0.51</c:v>
                </c:pt>
                <c:pt idx="11">
                  <c:v>0.43</c:v>
                </c:pt>
                <c:pt idx="12">
                  <c:v>0.37</c:v>
                </c:pt>
                <c:pt idx="13">
                  <c:v>0.42</c:v>
                </c:pt>
                <c:pt idx="14">
                  <c:v>0.34</c:v>
                </c:pt>
                <c:pt idx="15">
                  <c:v>0.32</c:v>
                </c:pt>
                <c:pt idx="16">
                  <c:v>0.34</c:v>
                </c:pt>
                <c:pt idx="17">
                  <c:v>0.45</c:v>
                </c:pt>
                <c:pt idx="18">
                  <c:v>0.78</c:v>
                </c:pt>
                <c:pt idx="19">
                  <c:v>1</c:v>
                </c:pt>
                <c:pt idx="20">
                  <c:v>0.82</c:v>
                </c:pt>
                <c:pt idx="21">
                  <c:v>0.6</c:v>
                </c:pt>
                <c:pt idx="22">
                  <c:v>0.4</c:v>
                </c:pt>
                <c:pt idx="23">
                  <c:v>0.28000000000000003</c:v>
                </c:pt>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627403352"/>
        <c:axId val="898563232"/>
      </c:lineChart>
      <c:catAx>
        <c:axId val="6274033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63232"/>
        <c:crosses val="autoZero"/>
        <c:auto val="1"/>
        <c:lblAlgn val="ctr"/>
        <c:lblOffset val="100"/>
        <c:noMultiLvlLbl val="0"/>
      </c:catAx>
      <c:valAx>
        <c:axId val="898563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74033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Schedules'!$B$92</c:f>
          <c:strCache>
            <c:ptCount val="1"/>
            <c:pt idx="0">
              <c:v>Receptacles - Misc Plug Load</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Schedules'!$D$92</c:f>
              <c:strCache>
                <c:ptCount val="1"/>
                <c:pt idx="0">
                  <c:v>Weekday</c:v>
                </c:pt>
              </c:strCache>
            </c:strRef>
          </c:tx>
          <c:spPr>
            <a:ln w="28575" cap="rnd">
              <a:solidFill>
                <a:srgbClr val="A5A8D2"/>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Schedules'!$E$92:$AB$92</c:f>
              <c:numCache>
                <c:formatCode>0.00</c:formatCode>
                <c:ptCount val="24"/>
                <c:pt idx="0">
                  <c:v>0.61</c:v>
                </c:pt>
                <c:pt idx="1">
                  <c:v>0.56000000000000005</c:v>
                </c:pt>
                <c:pt idx="2">
                  <c:v>0.55000000000000004</c:v>
                </c:pt>
                <c:pt idx="3">
                  <c:v>0.55000000000000004</c:v>
                </c:pt>
                <c:pt idx="4">
                  <c:v>0.52</c:v>
                </c:pt>
                <c:pt idx="5">
                  <c:v>0.59</c:v>
                </c:pt>
                <c:pt idx="6">
                  <c:v>0.68</c:v>
                </c:pt>
                <c:pt idx="7">
                  <c:v>0.72</c:v>
                </c:pt>
                <c:pt idx="8">
                  <c:v>0.61</c:v>
                </c:pt>
                <c:pt idx="9">
                  <c:v>0.52</c:v>
                </c:pt>
                <c:pt idx="10">
                  <c:v>0.53</c:v>
                </c:pt>
                <c:pt idx="11">
                  <c:v>0.53</c:v>
                </c:pt>
                <c:pt idx="12">
                  <c:v>0.52</c:v>
                </c:pt>
                <c:pt idx="13">
                  <c:v>0.54</c:v>
                </c:pt>
                <c:pt idx="14">
                  <c:v>0.56999999999999995</c:v>
                </c:pt>
                <c:pt idx="15">
                  <c:v>0.6</c:v>
                </c:pt>
                <c:pt idx="16">
                  <c:v>0.71</c:v>
                </c:pt>
                <c:pt idx="17">
                  <c:v>0.86</c:v>
                </c:pt>
                <c:pt idx="18">
                  <c:v>0.94</c:v>
                </c:pt>
                <c:pt idx="19">
                  <c:v>0.97</c:v>
                </c:pt>
                <c:pt idx="20">
                  <c:v>1</c:v>
                </c:pt>
                <c:pt idx="21">
                  <c:v>0.98</c:v>
                </c:pt>
                <c:pt idx="22">
                  <c:v>0.85</c:v>
                </c:pt>
                <c:pt idx="23">
                  <c:v>0.73</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'1965-1990 Schedules'!$D$93</c:f>
              <c:strCache>
                <c:ptCount val="1"/>
                <c:pt idx="0">
                  <c:v>Sat</c:v>
                </c:pt>
              </c:strCache>
            </c:strRef>
          </c:tx>
          <c:spPr>
            <a:ln w="28575" cap="rnd">
              <a:solidFill>
                <a:srgbClr val="696EB4"/>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Schedules'!$E$93:$AB$93</c:f>
              <c:numCache>
                <c:formatCode>0.00</c:formatCode>
                <c:ptCount val="24"/>
                <c:pt idx="0">
                  <c:v>0.61</c:v>
                </c:pt>
                <c:pt idx="1">
                  <c:v>0.56000000000000005</c:v>
                </c:pt>
                <c:pt idx="2">
                  <c:v>0.55000000000000004</c:v>
                </c:pt>
                <c:pt idx="3">
                  <c:v>0.55000000000000004</c:v>
                </c:pt>
                <c:pt idx="4">
                  <c:v>0.52</c:v>
                </c:pt>
                <c:pt idx="5">
                  <c:v>0.59</c:v>
                </c:pt>
                <c:pt idx="6">
                  <c:v>0.68</c:v>
                </c:pt>
                <c:pt idx="7">
                  <c:v>0.72</c:v>
                </c:pt>
                <c:pt idx="8">
                  <c:v>0.61</c:v>
                </c:pt>
                <c:pt idx="9">
                  <c:v>0.52</c:v>
                </c:pt>
                <c:pt idx="10">
                  <c:v>0.53</c:v>
                </c:pt>
                <c:pt idx="11">
                  <c:v>0.53</c:v>
                </c:pt>
                <c:pt idx="12">
                  <c:v>0.52</c:v>
                </c:pt>
                <c:pt idx="13">
                  <c:v>0.54</c:v>
                </c:pt>
                <c:pt idx="14">
                  <c:v>0.56999999999999995</c:v>
                </c:pt>
                <c:pt idx="15">
                  <c:v>0.6</c:v>
                </c:pt>
                <c:pt idx="16">
                  <c:v>0.71</c:v>
                </c:pt>
                <c:pt idx="17">
                  <c:v>0.86</c:v>
                </c:pt>
                <c:pt idx="18">
                  <c:v>0.94</c:v>
                </c:pt>
                <c:pt idx="19">
                  <c:v>0.97</c:v>
                </c:pt>
                <c:pt idx="20">
                  <c:v>1</c:v>
                </c:pt>
                <c:pt idx="21">
                  <c:v>0.98</c:v>
                </c:pt>
                <c:pt idx="22">
                  <c:v>0.85</c:v>
                </c:pt>
                <c:pt idx="23">
                  <c:v>0.73</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'1965-1990 Schedules'!$D$94</c:f>
              <c:strCache>
                <c:ptCount val="1"/>
                <c:pt idx="0">
                  <c:v>Sun/Holiday</c:v>
                </c:pt>
              </c:strCache>
            </c:strRef>
          </c:tx>
          <c:spPr>
            <a:ln w="28575" cap="rnd">
              <a:solidFill>
                <a:srgbClr val="474C8E"/>
              </a:solidFill>
              <a:round/>
            </a:ln>
            <a:effectLst/>
          </c:spPr>
          <c:marker>
            <c:symbol val="none"/>
          </c:marker>
          <c:cat>
            <c:strRef>
              <c:f>'1965-1990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Schedules'!$E$94:$AB$94</c:f>
              <c:numCache>
                <c:formatCode>0.00</c:formatCode>
                <c:ptCount val="24"/>
                <c:pt idx="0">
                  <c:v>0.61</c:v>
                </c:pt>
                <c:pt idx="1">
                  <c:v>0.56000000000000005</c:v>
                </c:pt>
                <c:pt idx="2">
                  <c:v>0.55000000000000004</c:v>
                </c:pt>
                <c:pt idx="3">
                  <c:v>0.55000000000000004</c:v>
                </c:pt>
                <c:pt idx="4">
                  <c:v>0.52</c:v>
                </c:pt>
                <c:pt idx="5">
                  <c:v>0.59</c:v>
                </c:pt>
                <c:pt idx="6">
                  <c:v>0.68</c:v>
                </c:pt>
                <c:pt idx="7">
                  <c:v>0.72</c:v>
                </c:pt>
                <c:pt idx="8">
                  <c:v>0.61</c:v>
                </c:pt>
                <c:pt idx="9">
                  <c:v>0.52</c:v>
                </c:pt>
                <c:pt idx="10">
                  <c:v>0.53</c:v>
                </c:pt>
                <c:pt idx="11">
                  <c:v>0.53</c:v>
                </c:pt>
                <c:pt idx="12">
                  <c:v>0.52</c:v>
                </c:pt>
                <c:pt idx="13">
                  <c:v>0.54</c:v>
                </c:pt>
                <c:pt idx="14">
                  <c:v>0.56999999999999995</c:v>
                </c:pt>
                <c:pt idx="15">
                  <c:v>0.6</c:v>
                </c:pt>
                <c:pt idx="16">
                  <c:v>0.71</c:v>
                </c:pt>
                <c:pt idx="17">
                  <c:v>0.86</c:v>
                </c:pt>
                <c:pt idx="18">
                  <c:v>0.94</c:v>
                </c:pt>
                <c:pt idx="19">
                  <c:v>0.97</c:v>
                </c:pt>
                <c:pt idx="20">
                  <c:v>1</c:v>
                </c:pt>
                <c:pt idx="21">
                  <c:v>0.98</c:v>
                </c:pt>
                <c:pt idx="22">
                  <c:v>0.85</c:v>
                </c:pt>
                <c:pt idx="23">
                  <c:v>0.73</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98554216"/>
        <c:axId val="898551864"/>
      </c:lineChart>
      <c:catAx>
        <c:axId val="8985542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51864"/>
        <c:crosses val="autoZero"/>
        <c:auto val="1"/>
        <c:lblAlgn val="ctr"/>
        <c:lblOffset val="100"/>
        <c:noMultiLvlLbl val="0"/>
      </c:catAx>
      <c:valAx>
        <c:axId val="898551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542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Schedules'!$B$118</c:f>
          <c:strCache>
            <c:ptCount val="1"/>
            <c:pt idx="0">
              <c:v>Domestic Hot Water - Sinks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Schedules'!$D$118</c:f>
              <c:strCache>
                <c:ptCount val="1"/>
                <c:pt idx="0">
                  <c:v>Weekday</c:v>
                </c:pt>
              </c:strCache>
            </c:strRef>
          </c:tx>
          <c:spPr>
            <a:ln w="28575" cap="rnd">
              <a:solidFill>
                <a:srgbClr val="A5A8D2"/>
              </a:solidFill>
              <a:round/>
            </a:ln>
            <a:effectLst/>
          </c:spPr>
          <c:marker>
            <c:symbol val="none"/>
          </c:marker>
          <c:cat>
            <c:strRef>
              <c:f>'1965-1990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Schedules'!$E$118:$AB$118</c:f>
              <c:numCache>
                <c:formatCode>0.00</c:formatCode>
                <c:ptCount val="24"/>
                <c:pt idx="0">
                  <c:v>0.18</c:v>
                </c:pt>
                <c:pt idx="1">
                  <c:v>0.09</c:v>
                </c:pt>
                <c:pt idx="2">
                  <c:v>0.06</c:v>
                </c:pt>
                <c:pt idx="3">
                  <c:v>0.06</c:v>
                </c:pt>
                <c:pt idx="4">
                  <c:v>0.09</c:v>
                </c:pt>
                <c:pt idx="5">
                  <c:v>0.23</c:v>
                </c:pt>
                <c:pt idx="6">
                  <c:v>0.54</c:v>
                </c:pt>
                <c:pt idx="7">
                  <c:v>0.78</c:v>
                </c:pt>
                <c:pt idx="8">
                  <c:v>0.83</c:v>
                </c:pt>
                <c:pt idx="9">
                  <c:v>0.78</c:v>
                </c:pt>
                <c:pt idx="10">
                  <c:v>0.69</c:v>
                </c:pt>
                <c:pt idx="11">
                  <c:v>0.63</c:v>
                </c:pt>
                <c:pt idx="12">
                  <c:v>0.61</c:v>
                </c:pt>
                <c:pt idx="13">
                  <c:v>0.56999999999999995</c:v>
                </c:pt>
                <c:pt idx="14">
                  <c:v>0.52</c:v>
                </c:pt>
                <c:pt idx="15">
                  <c:v>0.54</c:v>
                </c:pt>
                <c:pt idx="16">
                  <c:v>0.61</c:v>
                </c:pt>
                <c:pt idx="17">
                  <c:v>0.82</c:v>
                </c:pt>
                <c:pt idx="18">
                  <c:v>0.94</c:v>
                </c:pt>
                <c:pt idx="19">
                  <c:v>0.87</c:v>
                </c:pt>
                <c:pt idx="20">
                  <c:v>0.71</c:v>
                </c:pt>
                <c:pt idx="21">
                  <c:v>0.61</c:v>
                </c:pt>
                <c:pt idx="22">
                  <c:v>0.5</c:v>
                </c:pt>
                <c:pt idx="23">
                  <c:v>0.34</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'1965-1990 Schedules'!$D$119</c:f>
              <c:strCache>
                <c:ptCount val="1"/>
                <c:pt idx="0">
                  <c:v>Sat</c:v>
                </c:pt>
              </c:strCache>
            </c:strRef>
          </c:tx>
          <c:spPr>
            <a:ln w="28575" cap="rnd">
              <a:solidFill>
                <a:srgbClr val="696EB4"/>
              </a:solidFill>
              <a:round/>
            </a:ln>
            <a:effectLst/>
          </c:spPr>
          <c:marker>
            <c:symbol val="none"/>
          </c:marker>
          <c:cat>
            <c:strRef>
              <c:f>'1965-1990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Schedules'!$E$119:$AB$119</c:f>
              <c:numCache>
                <c:formatCode>0.00</c:formatCode>
                <c:ptCount val="24"/>
                <c:pt idx="0">
                  <c:v>0.19</c:v>
                </c:pt>
                <c:pt idx="1">
                  <c:v>0.09</c:v>
                </c:pt>
                <c:pt idx="2">
                  <c:v>7.0000000000000007E-2</c:v>
                </c:pt>
                <c:pt idx="3">
                  <c:v>7.0000000000000007E-2</c:v>
                </c:pt>
                <c:pt idx="4">
                  <c:v>0.09</c:v>
                </c:pt>
                <c:pt idx="5">
                  <c:v>0.24</c:v>
                </c:pt>
                <c:pt idx="6">
                  <c:v>0.56999999999999995</c:v>
                </c:pt>
                <c:pt idx="7">
                  <c:v>0.83</c:v>
                </c:pt>
                <c:pt idx="8">
                  <c:v>0.88</c:v>
                </c:pt>
                <c:pt idx="9">
                  <c:v>0.83</c:v>
                </c:pt>
                <c:pt idx="10">
                  <c:v>0.73</c:v>
                </c:pt>
                <c:pt idx="11">
                  <c:v>0.67</c:v>
                </c:pt>
                <c:pt idx="12">
                  <c:v>0.65</c:v>
                </c:pt>
                <c:pt idx="13">
                  <c:v>0.61</c:v>
                </c:pt>
                <c:pt idx="14">
                  <c:v>0.55000000000000004</c:v>
                </c:pt>
                <c:pt idx="15">
                  <c:v>0.57999999999999996</c:v>
                </c:pt>
                <c:pt idx="16">
                  <c:v>0.64</c:v>
                </c:pt>
                <c:pt idx="17">
                  <c:v>0.87</c:v>
                </c:pt>
                <c:pt idx="18">
                  <c:v>1</c:v>
                </c:pt>
                <c:pt idx="19">
                  <c:v>0.92</c:v>
                </c:pt>
                <c:pt idx="20">
                  <c:v>0.76</c:v>
                </c:pt>
                <c:pt idx="21">
                  <c:v>0.64</c:v>
                </c:pt>
                <c:pt idx="22">
                  <c:v>0.53</c:v>
                </c:pt>
                <c:pt idx="23">
                  <c:v>0.36</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'1965-1990 Schedules'!$D$120</c:f>
              <c:strCache>
                <c:ptCount val="1"/>
                <c:pt idx="0">
                  <c:v>Sun/Holiday</c:v>
                </c:pt>
              </c:strCache>
            </c:strRef>
          </c:tx>
          <c:spPr>
            <a:ln w="28575" cap="rnd">
              <a:solidFill>
                <a:srgbClr val="474C8E"/>
              </a:solidFill>
              <a:round/>
            </a:ln>
            <a:effectLst/>
          </c:spPr>
          <c:marker>
            <c:symbol val="none"/>
          </c:marker>
          <c:cat>
            <c:strRef>
              <c:f>'1965-1990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Schedules'!$E$120:$AB$120</c:f>
              <c:numCache>
                <c:formatCode>0.00</c:formatCode>
                <c:ptCount val="24"/>
                <c:pt idx="0">
                  <c:v>0.19</c:v>
                </c:pt>
                <c:pt idx="1">
                  <c:v>0.09</c:v>
                </c:pt>
                <c:pt idx="2">
                  <c:v>7.0000000000000007E-2</c:v>
                </c:pt>
                <c:pt idx="3">
                  <c:v>7.0000000000000007E-2</c:v>
                </c:pt>
                <c:pt idx="4">
                  <c:v>0.09</c:v>
                </c:pt>
                <c:pt idx="5">
                  <c:v>0.24</c:v>
                </c:pt>
                <c:pt idx="6">
                  <c:v>0.56999999999999995</c:v>
                </c:pt>
                <c:pt idx="7">
                  <c:v>0.83</c:v>
                </c:pt>
                <c:pt idx="8">
                  <c:v>0.88</c:v>
                </c:pt>
                <c:pt idx="9">
                  <c:v>0.83</c:v>
                </c:pt>
                <c:pt idx="10">
                  <c:v>0.73</c:v>
                </c:pt>
                <c:pt idx="11">
                  <c:v>0.67</c:v>
                </c:pt>
                <c:pt idx="12">
                  <c:v>0.65</c:v>
                </c:pt>
                <c:pt idx="13">
                  <c:v>0.61</c:v>
                </c:pt>
                <c:pt idx="14">
                  <c:v>0.55000000000000004</c:v>
                </c:pt>
                <c:pt idx="15">
                  <c:v>0.57999999999999996</c:v>
                </c:pt>
                <c:pt idx="16">
                  <c:v>0.64</c:v>
                </c:pt>
                <c:pt idx="17">
                  <c:v>0.87</c:v>
                </c:pt>
                <c:pt idx="18">
                  <c:v>1</c:v>
                </c:pt>
                <c:pt idx="19">
                  <c:v>0.92</c:v>
                </c:pt>
                <c:pt idx="20">
                  <c:v>0.76</c:v>
                </c:pt>
                <c:pt idx="21">
                  <c:v>0.64</c:v>
                </c:pt>
                <c:pt idx="22">
                  <c:v>0.53</c:v>
                </c:pt>
                <c:pt idx="23">
                  <c:v>0.36</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898558136"/>
        <c:axId val="898556960"/>
      </c:lineChart>
      <c:catAx>
        <c:axId val="8985581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56960"/>
        <c:crosses val="autoZero"/>
        <c:auto val="1"/>
        <c:lblAlgn val="ctr"/>
        <c:lblOffset val="100"/>
        <c:noMultiLvlLbl val="0"/>
      </c:catAx>
      <c:valAx>
        <c:axId val="8985569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581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Schedules'!$B$121</c:f>
          <c:strCache>
            <c:ptCount val="1"/>
            <c:pt idx="0">
              <c:v>Domestic Hot Water - Showers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Schedules'!$D$121</c:f>
              <c:strCache>
                <c:ptCount val="1"/>
                <c:pt idx="0">
                  <c:v>Weekday</c:v>
                </c:pt>
              </c:strCache>
            </c:strRef>
          </c:tx>
          <c:spPr>
            <a:ln w="28575" cap="rnd">
              <a:solidFill>
                <a:srgbClr val="A5A8D2"/>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Schedules'!$E$121:$AB$121</c:f>
              <c:numCache>
                <c:formatCode>0.00</c:formatCode>
                <c:ptCount val="24"/>
                <c:pt idx="0">
                  <c:v>0.08</c:v>
                </c:pt>
                <c:pt idx="1">
                  <c:v>0.04</c:v>
                </c:pt>
                <c:pt idx="2">
                  <c:v>0.03</c:v>
                </c:pt>
                <c:pt idx="3">
                  <c:v>0.04</c:v>
                </c:pt>
                <c:pt idx="4">
                  <c:v>0.11</c:v>
                </c:pt>
                <c:pt idx="5">
                  <c:v>0.41</c:v>
                </c:pt>
                <c:pt idx="6">
                  <c:v>0.93</c:v>
                </c:pt>
                <c:pt idx="7">
                  <c:v>0.93</c:v>
                </c:pt>
                <c:pt idx="8">
                  <c:v>0.75</c:v>
                </c:pt>
                <c:pt idx="9">
                  <c:v>0.59</c:v>
                </c:pt>
                <c:pt idx="10">
                  <c:v>0.47</c:v>
                </c:pt>
                <c:pt idx="11">
                  <c:v>0.37</c:v>
                </c:pt>
                <c:pt idx="12">
                  <c:v>0.27</c:v>
                </c:pt>
                <c:pt idx="13">
                  <c:v>0.23</c:v>
                </c:pt>
                <c:pt idx="14">
                  <c:v>0.2</c:v>
                </c:pt>
                <c:pt idx="15">
                  <c:v>0.21</c:v>
                </c:pt>
                <c:pt idx="16">
                  <c:v>0.24</c:v>
                </c:pt>
                <c:pt idx="17">
                  <c:v>0.31</c:v>
                </c:pt>
                <c:pt idx="18">
                  <c:v>0.34</c:v>
                </c:pt>
                <c:pt idx="19">
                  <c:v>0.34</c:v>
                </c:pt>
                <c:pt idx="20">
                  <c:v>0.33</c:v>
                </c:pt>
                <c:pt idx="21">
                  <c:v>0.32</c:v>
                </c:pt>
                <c:pt idx="22">
                  <c:v>0.23</c:v>
                </c:pt>
                <c:pt idx="23">
                  <c:v>0.17</c:v>
                </c:pt>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'1965-1990 Schedules'!$D$122</c:f>
              <c:strCache>
                <c:ptCount val="1"/>
                <c:pt idx="0">
                  <c:v>Sat</c:v>
                </c:pt>
              </c:strCache>
            </c:strRef>
          </c:tx>
          <c:spPr>
            <a:ln w="28575" cap="rnd">
              <a:solidFill>
                <a:srgbClr val="696EB4"/>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Schedules'!$E$122:$AB$122</c:f>
              <c:numCache>
                <c:formatCode>0.00</c:formatCode>
                <c:ptCount val="24"/>
                <c:pt idx="0">
                  <c:v>0.09</c:v>
                </c:pt>
                <c:pt idx="1">
                  <c:v>0.04</c:v>
                </c:pt>
                <c:pt idx="2">
                  <c:v>0.03</c:v>
                </c:pt>
                <c:pt idx="3">
                  <c:v>0.04</c:v>
                </c:pt>
                <c:pt idx="4">
                  <c:v>0.12</c:v>
                </c:pt>
                <c:pt idx="5">
                  <c:v>0.44</c:v>
                </c:pt>
                <c:pt idx="6">
                  <c:v>1</c:v>
                </c:pt>
                <c:pt idx="7">
                  <c:v>0.99</c:v>
                </c:pt>
                <c:pt idx="8">
                  <c:v>0.81</c:v>
                </c:pt>
                <c:pt idx="9">
                  <c:v>0.63</c:v>
                </c:pt>
                <c:pt idx="10">
                  <c:v>0.51</c:v>
                </c:pt>
                <c:pt idx="11">
                  <c:v>0.4</c:v>
                </c:pt>
                <c:pt idx="12">
                  <c:v>0.28999999999999998</c:v>
                </c:pt>
                <c:pt idx="13">
                  <c:v>0.25</c:v>
                </c:pt>
                <c:pt idx="14">
                  <c:v>0.214</c:v>
                </c:pt>
                <c:pt idx="15">
                  <c:v>0.22</c:v>
                </c:pt>
                <c:pt idx="16">
                  <c:v>0.26</c:v>
                </c:pt>
                <c:pt idx="17">
                  <c:v>0.33</c:v>
                </c:pt>
                <c:pt idx="18">
                  <c:v>0.36</c:v>
                </c:pt>
                <c:pt idx="19">
                  <c:v>0.36</c:v>
                </c:pt>
                <c:pt idx="20">
                  <c:v>0.36</c:v>
                </c:pt>
                <c:pt idx="21">
                  <c:v>0.35</c:v>
                </c:pt>
                <c:pt idx="22">
                  <c:v>0.25</c:v>
                </c:pt>
                <c:pt idx="23">
                  <c:v>0.18</c:v>
                </c:pt>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'1965-1990 Schedules'!$D$123</c:f>
              <c:strCache>
                <c:ptCount val="1"/>
                <c:pt idx="0">
                  <c:v>Sun/Holiday</c:v>
                </c:pt>
              </c:strCache>
            </c:strRef>
          </c:tx>
          <c:spPr>
            <a:ln w="28575" cap="rnd">
              <a:solidFill>
                <a:srgbClr val="474C8E"/>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Schedules'!$E$123:$AB$123</c:f>
              <c:numCache>
                <c:formatCode>0.00</c:formatCode>
                <c:ptCount val="24"/>
                <c:pt idx="0">
                  <c:v>0.09</c:v>
                </c:pt>
                <c:pt idx="1">
                  <c:v>0.04</c:v>
                </c:pt>
                <c:pt idx="2">
                  <c:v>0.03</c:v>
                </c:pt>
                <c:pt idx="3">
                  <c:v>0.04</c:v>
                </c:pt>
                <c:pt idx="4">
                  <c:v>0.12</c:v>
                </c:pt>
                <c:pt idx="5">
                  <c:v>0.44</c:v>
                </c:pt>
                <c:pt idx="6">
                  <c:v>1</c:v>
                </c:pt>
                <c:pt idx="7">
                  <c:v>0.99</c:v>
                </c:pt>
                <c:pt idx="8">
                  <c:v>0.81</c:v>
                </c:pt>
                <c:pt idx="9">
                  <c:v>0.63</c:v>
                </c:pt>
                <c:pt idx="10">
                  <c:v>0.51</c:v>
                </c:pt>
                <c:pt idx="11">
                  <c:v>0.4</c:v>
                </c:pt>
                <c:pt idx="12">
                  <c:v>0.28999999999999998</c:v>
                </c:pt>
                <c:pt idx="13">
                  <c:v>0.25</c:v>
                </c:pt>
                <c:pt idx="14">
                  <c:v>0.214</c:v>
                </c:pt>
                <c:pt idx="15">
                  <c:v>0.22</c:v>
                </c:pt>
                <c:pt idx="16">
                  <c:v>0.26</c:v>
                </c:pt>
                <c:pt idx="17">
                  <c:v>0.33</c:v>
                </c:pt>
                <c:pt idx="18">
                  <c:v>0.36</c:v>
                </c:pt>
                <c:pt idx="19">
                  <c:v>0.36</c:v>
                </c:pt>
                <c:pt idx="20">
                  <c:v>0.36</c:v>
                </c:pt>
                <c:pt idx="21">
                  <c:v>0.35</c:v>
                </c:pt>
                <c:pt idx="22">
                  <c:v>0.25</c:v>
                </c:pt>
                <c:pt idx="23">
                  <c:v>0.18</c:v>
                </c:pt>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898560096"/>
        <c:axId val="898559312"/>
      </c:lineChart>
      <c:catAx>
        <c:axId val="8985600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59312"/>
        <c:crosses val="autoZero"/>
        <c:auto val="1"/>
        <c:lblAlgn val="ctr"/>
        <c:lblOffset val="100"/>
        <c:noMultiLvlLbl val="0"/>
      </c:catAx>
      <c:valAx>
        <c:axId val="8985593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600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Schedules'!$B$48</c:f>
          <c:strCache>
            <c:ptCount val="1"/>
            <c:pt idx="0">
              <c:v>Lighting - Exterior Lighting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Schedules'!$D$48</c:f>
              <c:strCache>
                <c:ptCount val="1"/>
                <c:pt idx="0">
                  <c:v>Weekday</c:v>
                </c:pt>
              </c:strCache>
            </c:strRef>
          </c:tx>
          <c:spPr>
            <a:ln w="28575" cap="rnd">
              <a:solidFill>
                <a:srgbClr val="A5A8D2"/>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Schedules'!$E$48:$AB$48</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'Pre-1945 Schedules'!$D$49</c:f>
              <c:strCache>
                <c:ptCount val="1"/>
                <c:pt idx="0">
                  <c:v>Sat</c:v>
                </c:pt>
              </c:strCache>
            </c:strRef>
          </c:tx>
          <c:spPr>
            <a:ln w="28575" cap="rnd">
              <a:solidFill>
                <a:srgbClr val="696EB4"/>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Schedules'!$E$49:$AB$49</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'Pre-1945 Schedules'!$D$50</c:f>
              <c:strCache>
                <c:ptCount val="1"/>
                <c:pt idx="0">
                  <c:v>Sun/Holiday</c:v>
                </c:pt>
              </c:strCache>
            </c:strRef>
          </c:tx>
          <c:spPr>
            <a:ln w="28575" cap="rnd">
              <a:solidFill>
                <a:srgbClr val="474C8E"/>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Schedules'!$E$50:$AB$50</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937837160"/>
        <c:axId val="937840296"/>
      </c:lineChart>
      <c:catAx>
        <c:axId val="937837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37840296"/>
        <c:crosses val="autoZero"/>
        <c:auto val="1"/>
        <c:lblAlgn val="ctr"/>
        <c:lblOffset val="100"/>
        <c:noMultiLvlLbl val="0"/>
      </c:catAx>
      <c:valAx>
        <c:axId val="937840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937837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Schedules'!$B$124</c:f>
          <c:strCache>
            <c:ptCount val="1"/>
            <c:pt idx="0">
              <c:v>Domestic Hot Water - Bath</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Schedules'!$D$124</c:f>
              <c:strCache>
                <c:ptCount val="1"/>
                <c:pt idx="0">
                  <c:v>Weekday</c:v>
                </c:pt>
              </c:strCache>
            </c:strRef>
          </c:tx>
          <c:spPr>
            <a:ln w="28575" cap="rnd">
              <a:solidFill>
                <a:srgbClr val="A5A8D2"/>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Schedules'!$E$124:$AB$124</c:f>
              <c:numCache>
                <c:formatCode>0.00</c:formatCode>
                <c:ptCount val="24"/>
                <c:pt idx="0">
                  <c:v>0.05</c:v>
                </c:pt>
                <c:pt idx="1">
                  <c:v>0.03</c:v>
                </c:pt>
                <c:pt idx="2">
                  <c:v>0.03</c:v>
                </c:pt>
                <c:pt idx="3">
                  <c:v>0.03</c:v>
                </c:pt>
                <c:pt idx="4">
                  <c:v>0.05</c:v>
                </c:pt>
                <c:pt idx="5">
                  <c:v>0.14000000000000001</c:v>
                </c:pt>
                <c:pt idx="6">
                  <c:v>0.33</c:v>
                </c:pt>
                <c:pt idx="7">
                  <c:v>0.41</c:v>
                </c:pt>
                <c:pt idx="8">
                  <c:v>0.47</c:v>
                </c:pt>
                <c:pt idx="9">
                  <c:v>0.41</c:v>
                </c:pt>
                <c:pt idx="10">
                  <c:v>0.33</c:v>
                </c:pt>
                <c:pt idx="11">
                  <c:v>0.25</c:v>
                </c:pt>
                <c:pt idx="12">
                  <c:v>0.22</c:v>
                </c:pt>
                <c:pt idx="13">
                  <c:v>0.16</c:v>
                </c:pt>
                <c:pt idx="14">
                  <c:v>0.16</c:v>
                </c:pt>
                <c:pt idx="15">
                  <c:v>0.16</c:v>
                </c:pt>
                <c:pt idx="16">
                  <c:v>0.27</c:v>
                </c:pt>
                <c:pt idx="17">
                  <c:v>0.33</c:v>
                </c:pt>
                <c:pt idx="18">
                  <c:v>0.55000000000000004</c:v>
                </c:pt>
                <c:pt idx="19">
                  <c:v>0.71</c:v>
                </c:pt>
                <c:pt idx="20">
                  <c:v>0.71</c:v>
                </c:pt>
                <c:pt idx="21">
                  <c:v>0.55000000000000004</c:v>
                </c:pt>
                <c:pt idx="22">
                  <c:v>0.47</c:v>
                </c:pt>
                <c:pt idx="23">
                  <c:v>0.27</c:v>
                </c:pt>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'1965-1990 Schedules'!$D$125</c:f>
              <c:strCache>
                <c:ptCount val="1"/>
                <c:pt idx="0">
                  <c:v>Sat</c:v>
                </c:pt>
              </c:strCache>
            </c:strRef>
          </c:tx>
          <c:spPr>
            <a:ln w="28575" cap="rnd">
              <a:solidFill>
                <a:srgbClr val="696EB4"/>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Schedules'!$E$125:$AB$125</c:f>
              <c:numCache>
                <c:formatCode>0.00</c:formatCode>
                <c:ptCount val="24"/>
                <c:pt idx="0">
                  <c:v>0.08</c:v>
                </c:pt>
                <c:pt idx="1">
                  <c:v>0.04</c:v>
                </c:pt>
                <c:pt idx="2">
                  <c:v>0.04</c:v>
                </c:pt>
                <c:pt idx="3">
                  <c:v>0.04</c:v>
                </c:pt>
                <c:pt idx="4">
                  <c:v>0.08</c:v>
                </c:pt>
                <c:pt idx="5">
                  <c:v>0.19</c:v>
                </c:pt>
                <c:pt idx="6">
                  <c:v>0.46</c:v>
                </c:pt>
                <c:pt idx="7">
                  <c:v>0.57999999999999996</c:v>
                </c:pt>
                <c:pt idx="8">
                  <c:v>0.65</c:v>
                </c:pt>
                <c:pt idx="9">
                  <c:v>0.57999999999999996</c:v>
                </c:pt>
                <c:pt idx="10">
                  <c:v>0.46</c:v>
                </c:pt>
                <c:pt idx="11">
                  <c:v>0.35</c:v>
                </c:pt>
                <c:pt idx="12">
                  <c:v>0.31</c:v>
                </c:pt>
                <c:pt idx="13">
                  <c:v>0.23</c:v>
                </c:pt>
                <c:pt idx="14">
                  <c:v>0.23</c:v>
                </c:pt>
                <c:pt idx="15">
                  <c:v>0.23</c:v>
                </c:pt>
                <c:pt idx="16">
                  <c:v>0.38</c:v>
                </c:pt>
                <c:pt idx="17">
                  <c:v>0.46</c:v>
                </c:pt>
                <c:pt idx="18">
                  <c:v>0.77</c:v>
                </c:pt>
                <c:pt idx="19">
                  <c:v>1</c:v>
                </c:pt>
                <c:pt idx="20">
                  <c:v>1</c:v>
                </c:pt>
                <c:pt idx="21">
                  <c:v>0.77</c:v>
                </c:pt>
                <c:pt idx="22">
                  <c:v>0.65</c:v>
                </c:pt>
                <c:pt idx="23">
                  <c:v>0.38</c:v>
                </c:pt>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'1965-1990 Schedules'!$D$126</c:f>
              <c:strCache>
                <c:ptCount val="1"/>
                <c:pt idx="0">
                  <c:v>Sun/Holiday</c:v>
                </c:pt>
              </c:strCache>
            </c:strRef>
          </c:tx>
          <c:spPr>
            <a:ln w="28575" cap="rnd">
              <a:solidFill>
                <a:srgbClr val="474C8E"/>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Schedules'!$E$126:$AB$126</c:f>
              <c:numCache>
                <c:formatCode>0.00</c:formatCode>
                <c:ptCount val="24"/>
                <c:pt idx="0">
                  <c:v>0.08</c:v>
                </c:pt>
                <c:pt idx="1">
                  <c:v>0.04</c:v>
                </c:pt>
                <c:pt idx="2">
                  <c:v>0.04</c:v>
                </c:pt>
                <c:pt idx="3">
                  <c:v>0.04</c:v>
                </c:pt>
                <c:pt idx="4">
                  <c:v>0.08</c:v>
                </c:pt>
                <c:pt idx="5">
                  <c:v>0.19</c:v>
                </c:pt>
                <c:pt idx="6">
                  <c:v>0.46</c:v>
                </c:pt>
                <c:pt idx="7">
                  <c:v>0.57999999999999996</c:v>
                </c:pt>
                <c:pt idx="8">
                  <c:v>0.65</c:v>
                </c:pt>
                <c:pt idx="9">
                  <c:v>0.57999999999999996</c:v>
                </c:pt>
                <c:pt idx="10">
                  <c:v>0.46</c:v>
                </c:pt>
                <c:pt idx="11">
                  <c:v>0.35</c:v>
                </c:pt>
                <c:pt idx="12">
                  <c:v>0.31</c:v>
                </c:pt>
                <c:pt idx="13">
                  <c:v>0.23</c:v>
                </c:pt>
                <c:pt idx="14">
                  <c:v>0.23</c:v>
                </c:pt>
                <c:pt idx="15">
                  <c:v>0.23</c:v>
                </c:pt>
                <c:pt idx="16">
                  <c:v>0.38</c:v>
                </c:pt>
                <c:pt idx="17">
                  <c:v>0.46</c:v>
                </c:pt>
                <c:pt idx="18">
                  <c:v>0.77</c:v>
                </c:pt>
                <c:pt idx="19">
                  <c:v>1</c:v>
                </c:pt>
                <c:pt idx="20">
                  <c:v>1</c:v>
                </c:pt>
                <c:pt idx="21">
                  <c:v>0.77</c:v>
                </c:pt>
                <c:pt idx="22">
                  <c:v>0.65</c:v>
                </c:pt>
                <c:pt idx="23">
                  <c:v>0.38</c:v>
                </c:pt>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898554608"/>
        <c:axId val="898555000"/>
      </c:lineChart>
      <c:catAx>
        <c:axId val="8985546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55000"/>
        <c:crosses val="autoZero"/>
        <c:auto val="1"/>
        <c:lblAlgn val="ctr"/>
        <c:lblOffset val="100"/>
        <c:noMultiLvlLbl val="0"/>
      </c:catAx>
      <c:valAx>
        <c:axId val="8985550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546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Schedules'!$B$127</c:f>
          <c:strCache>
            <c:ptCount val="1"/>
            <c:pt idx="0">
              <c:v>Domestic Hot Water - Other Loads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Schedules'!$D$127</c:f>
              <c:strCache>
                <c:ptCount val="1"/>
                <c:pt idx="0">
                  <c:v>Weekday</c:v>
                </c:pt>
              </c:strCache>
            </c:strRef>
          </c:tx>
          <c:spPr>
            <a:ln w="28575" cap="rnd">
              <a:solidFill>
                <a:srgbClr val="A5A8D2"/>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Schedules'!$E$127:$AB$127</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'1965-1990 Schedules'!$D$128</c:f>
              <c:strCache>
                <c:ptCount val="1"/>
                <c:pt idx="0">
                  <c:v>Sat</c:v>
                </c:pt>
              </c:strCache>
            </c:strRef>
          </c:tx>
          <c:spPr>
            <a:ln w="28575" cap="rnd">
              <a:solidFill>
                <a:srgbClr val="696EB4"/>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Schedules'!$E$128:$AB$128</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'1965-1990 Schedules'!$D$129</c:f>
              <c:strCache>
                <c:ptCount val="1"/>
                <c:pt idx="0">
                  <c:v>Sun/Holiday</c:v>
                </c:pt>
              </c:strCache>
            </c:strRef>
          </c:tx>
          <c:spPr>
            <a:ln w="28575" cap="rnd">
              <a:solidFill>
                <a:srgbClr val="474C8E"/>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Schedules'!$E$129:$AB$129</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898575384"/>
        <c:axId val="898576168"/>
      </c:lineChart>
      <c:catAx>
        <c:axId val="8985753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76168"/>
        <c:crosses val="autoZero"/>
        <c:auto val="1"/>
        <c:lblAlgn val="ctr"/>
        <c:lblOffset val="100"/>
        <c:noMultiLvlLbl val="0"/>
      </c:catAx>
      <c:valAx>
        <c:axId val="898576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753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Schedules'!$D$130</c:f>
              <c:strCache>
                <c:ptCount val="1"/>
                <c:pt idx="0">
                  <c:v>Weekday</c:v>
                </c:pt>
              </c:strCache>
            </c:strRef>
          </c:tx>
          <c:spPr>
            <a:ln w="28575" cap="rnd">
              <a:solidFill>
                <a:srgbClr val="A5A8D2"/>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'1965-1990 Schedules'!$D$131</c:f>
              <c:strCache>
                <c:ptCount val="1"/>
                <c:pt idx="0">
                  <c:v>Sat</c:v>
                </c:pt>
              </c:strCache>
            </c:strRef>
          </c:tx>
          <c:spPr>
            <a:ln w="28575" cap="rnd">
              <a:solidFill>
                <a:srgbClr val="696EB4"/>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'1965-1990 Schedules'!$D$132</c:f>
              <c:strCache>
                <c:ptCount val="1"/>
                <c:pt idx="0">
                  <c:v>Sun/Holiday</c:v>
                </c:pt>
              </c:strCache>
            </c:strRef>
          </c:tx>
          <c:spPr>
            <a:ln w="28575" cap="rnd">
              <a:solidFill>
                <a:srgbClr val="474C8E"/>
              </a:solidFill>
              <a:round/>
            </a:ln>
            <a:effectLst/>
          </c:spPr>
          <c:marker>
            <c:symbol val="none"/>
          </c:marker>
          <c:cat>
            <c:strRef>
              <c:f>'1965-1990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898573816"/>
        <c:axId val="898573032"/>
      </c:lineChart>
      <c:catAx>
        <c:axId val="8985738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73032"/>
        <c:crosses val="autoZero"/>
        <c:auto val="1"/>
        <c:lblAlgn val="ctr"/>
        <c:lblOffset val="100"/>
        <c:noMultiLvlLbl val="0"/>
      </c:catAx>
      <c:valAx>
        <c:axId val="898573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738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Schedules'!$B$153</c:f>
          <c:strCache>
            <c:ptCount val="1"/>
            <c:pt idx="0">
              <c:v>Process Loads - Cooking Range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Schedules'!$D$153</c:f>
              <c:strCache>
                <c:ptCount val="1"/>
                <c:pt idx="0">
                  <c:v>Weekday</c:v>
                </c:pt>
              </c:strCache>
            </c:strRef>
          </c:tx>
          <c:spPr>
            <a:ln w="28575" cap="rnd">
              <a:solidFill>
                <a:srgbClr val="A5A8D2"/>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Schedules'!$E$153:$AB$153</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'1965-1990 Schedules'!$D$154</c:f>
              <c:strCache>
                <c:ptCount val="1"/>
                <c:pt idx="0">
                  <c:v>Sat</c:v>
                </c:pt>
              </c:strCache>
            </c:strRef>
          </c:tx>
          <c:spPr>
            <a:ln w="28575" cap="rnd">
              <a:solidFill>
                <a:srgbClr val="696EB4"/>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Schedules'!$E$154:$AB$154</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'1965-1990 Schedules'!$D$155</c:f>
              <c:strCache>
                <c:ptCount val="1"/>
                <c:pt idx="0">
                  <c:v>Sun/Holiday</c:v>
                </c:pt>
              </c:strCache>
            </c:strRef>
          </c:tx>
          <c:spPr>
            <a:ln w="28575" cap="rnd">
              <a:solidFill>
                <a:srgbClr val="474C8E"/>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Schedules'!$E$155:$AB$155</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898569112"/>
        <c:axId val="898574992"/>
      </c:lineChart>
      <c:catAx>
        <c:axId val="8985691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74992"/>
        <c:crosses val="autoZero"/>
        <c:auto val="1"/>
        <c:lblAlgn val="ctr"/>
        <c:lblOffset val="100"/>
        <c:noMultiLvlLbl val="0"/>
      </c:catAx>
      <c:valAx>
        <c:axId val="898574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691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Schedules'!$D$156</c:f>
              <c:strCache>
                <c:ptCount val="1"/>
                <c:pt idx="0">
                  <c:v>Weekday</c:v>
                </c:pt>
              </c:strCache>
            </c:strRef>
          </c:tx>
          <c:spPr>
            <a:ln w="28575" cap="rnd">
              <a:solidFill>
                <a:srgbClr val="A5A8D2"/>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'1965-1990 Schedules'!$D$157</c:f>
              <c:strCache>
                <c:ptCount val="1"/>
                <c:pt idx="0">
                  <c:v>Sat</c:v>
                </c:pt>
              </c:strCache>
            </c:strRef>
          </c:tx>
          <c:spPr>
            <a:ln w="28575" cap="rnd">
              <a:solidFill>
                <a:srgbClr val="696EB4"/>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'1965-1990 Schedules'!$D$158</c:f>
              <c:strCache>
                <c:ptCount val="1"/>
                <c:pt idx="0">
                  <c:v>Sun/Holiday</c:v>
                </c:pt>
              </c:strCache>
            </c:strRef>
          </c:tx>
          <c:spPr>
            <a:ln w="28575" cap="rnd">
              <a:solidFill>
                <a:srgbClr val="474C8E"/>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898580088"/>
        <c:axId val="898582832"/>
      </c:lineChart>
      <c:catAx>
        <c:axId val="8985800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82832"/>
        <c:crosses val="autoZero"/>
        <c:auto val="1"/>
        <c:lblAlgn val="ctr"/>
        <c:lblOffset val="100"/>
        <c:noMultiLvlLbl val="0"/>
      </c:catAx>
      <c:valAx>
        <c:axId val="898582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800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Schedules'!$D$159</c:f>
              <c:strCache>
                <c:ptCount val="1"/>
                <c:pt idx="0">
                  <c:v>Weekday</c:v>
                </c:pt>
              </c:strCache>
            </c:strRef>
          </c:tx>
          <c:spPr>
            <a:ln w="28575" cap="rnd">
              <a:solidFill>
                <a:srgbClr val="A5A8D2"/>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'1965-1990 Schedules'!$D$160</c:f>
              <c:strCache>
                <c:ptCount val="1"/>
                <c:pt idx="0">
                  <c:v>Sat</c:v>
                </c:pt>
              </c:strCache>
            </c:strRef>
          </c:tx>
          <c:spPr>
            <a:ln w="28575" cap="rnd">
              <a:solidFill>
                <a:srgbClr val="696EB4"/>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'1965-1990 Schedules'!$D$161</c:f>
              <c:strCache>
                <c:ptCount val="1"/>
                <c:pt idx="0">
                  <c:v>Sun/Holiday</c:v>
                </c:pt>
              </c:strCache>
            </c:strRef>
          </c:tx>
          <c:spPr>
            <a:ln w="28575" cap="rnd">
              <a:solidFill>
                <a:srgbClr val="474C8E"/>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898583616"/>
        <c:axId val="898552648"/>
      </c:lineChart>
      <c:catAx>
        <c:axId val="8985836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52648"/>
        <c:crosses val="autoZero"/>
        <c:auto val="1"/>
        <c:lblAlgn val="ctr"/>
        <c:lblOffset val="100"/>
        <c:noMultiLvlLbl val="0"/>
      </c:catAx>
      <c:valAx>
        <c:axId val="898552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836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Schedules'!$D$162</c:f>
              <c:strCache>
                <c:ptCount val="1"/>
                <c:pt idx="0">
                  <c:v>Weekday</c:v>
                </c:pt>
              </c:strCache>
            </c:strRef>
          </c:tx>
          <c:spPr>
            <a:ln w="28575" cap="rnd">
              <a:solidFill>
                <a:srgbClr val="A5A8D2"/>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'1965-1990 Schedules'!$D$163</c:f>
              <c:strCache>
                <c:ptCount val="1"/>
                <c:pt idx="0">
                  <c:v>Sat</c:v>
                </c:pt>
              </c:strCache>
            </c:strRef>
          </c:tx>
          <c:spPr>
            <a:ln w="28575" cap="rnd">
              <a:solidFill>
                <a:srgbClr val="696EB4"/>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'1965-1990 Schedules'!$D$164</c:f>
              <c:strCache>
                <c:ptCount val="1"/>
                <c:pt idx="0">
                  <c:v>Sun/Holiday</c:v>
                </c:pt>
              </c:strCache>
            </c:strRef>
          </c:tx>
          <c:spPr>
            <a:ln w="28575" cap="rnd">
              <a:solidFill>
                <a:srgbClr val="474C8E"/>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889004808"/>
        <c:axId val="889006768"/>
      </c:lineChart>
      <c:catAx>
        <c:axId val="8890048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6768"/>
        <c:crosses val="autoZero"/>
        <c:auto val="1"/>
        <c:lblAlgn val="ctr"/>
        <c:lblOffset val="100"/>
        <c:noMultiLvlLbl val="0"/>
      </c:catAx>
      <c:valAx>
        <c:axId val="889006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48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'1965-1990 Schedules'!$B$165</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'1965-1990 Schedules'!$D$165</c:f>
              <c:strCache>
                <c:ptCount val="1"/>
                <c:pt idx="0">
                  <c:v>Weekday</c:v>
                </c:pt>
              </c:strCache>
            </c:strRef>
          </c:tx>
          <c:spPr>
            <a:ln w="28575" cap="rnd">
              <a:solidFill>
                <a:srgbClr val="A5A8D2"/>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Schedules'!$E$165:$AB$165</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'1965-1990 Schedules'!$D$166</c:f>
              <c:strCache>
                <c:ptCount val="1"/>
                <c:pt idx="0">
                  <c:v>Sat</c:v>
                </c:pt>
              </c:strCache>
            </c:strRef>
          </c:tx>
          <c:spPr>
            <a:ln w="28575" cap="rnd">
              <a:solidFill>
                <a:srgbClr val="696EB4"/>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Schedules'!$E$166:$AB$166</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'1965-1990 Schedules'!$D$167</c:f>
              <c:strCache>
                <c:ptCount val="1"/>
                <c:pt idx="0">
                  <c:v>Sun/Holiday</c:v>
                </c:pt>
              </c:strCache>
            </c:strRef>
          </c:tx>
          <c:spPr>
            <a:ln w="28575" cap="rnd">
              <a:solidFill>
                <a:srgbClr val="474C8E"/>
              </a:solidFill>
              <a:round/>
            </a:ln>
            <a:effectLst/>
          </c:spPr>
          <c:marker>
            <c:symbol val="none"/>
          </c:marker>
          <c:cat>
            <c:strRef>
              <c:f>'1965-1990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'1965-1990 Schedules'!$E$167:$AB$167</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888995400"/>
        <c:axId val="889005200"/>
      </c:lineChart>
      <c:catAx>
        <c:axId val="888995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5200"/>
        <c:crosses val="autoZero"/>
        <c:auto val="1"/>
        <c:lblAlgn val="ctr"/>
        <c:lblOffset val="100"/>
        <c:noMultiLvlLbl val="0"/>
      </c:catAx>
      <c:valAx>
        <c:axId val="889005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8995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Schedules'!$B$95</c:f>
          <c:strCache>
            <c:ptCount val="1"/>
            <c:pt idx="0">
              <c:v>Receptacles - Always On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Schedules'!$D$95</c:f>
              <c:strCache>
                <c:ptCount val="1"/>
                <c:pt idx="0">
                  <c:v>Weekday</c:v>
                </c:pt>
              </c:strCache>
            </c:strRef>
          </c:tx>
          <c:spPr>
            <a:ln w="28575" cap="rnd">
              <a:solidFill>
                <a:srgbClr val="A5A8D2"/>
              </a:solidFill>
              <a:round/>
            </a:ln>
            <a:effectLst/>
          </c:spPr>
          <c:marker>
            <c:symbol val="none"/>
          </c:marker>
          <c:val>
            <c:numRef>
              <c:f>'Post-1990 Schedules'!$E$95:$AB$95</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'Post-1990 Schedules'!$D$96</c:f>
              <c:strCache>
                <c:ptCount val="1"/>
                <c:pt idx="0">
                  <c:v>Sat</c:v>
                </c:pt>
              </c:strCache>
            </c:strRef>
          </c:tx>
          <c:spPr>
            <a:ln w="28575" cap="rnd">
              <a:solidFill>
                <a:srgbClr val="696EB4"/>
              </a:solidFill>
              <a:round/>
            </a:ln>
            <a:effectLst/>
          </c:spPr>
          <c:marker>
            <c:symbol val="none"/>
          </c:marker>
          <c:val>
            <c:numRef>
              <c:f>'Post-1990 Schedules'!$E$96:$AB$96</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'Post-1990 Schedules'!$D$97</c:f>
              <c:strCache>
                <c:ptCount val="1"/>
                <c:pt idx="0">
                  <c:v>Sun/Holiday</c:v>
                </c:pt>
              </c:strCache>
            </c:strRef>
          </c:tx>
          <c:spPr>
            <a:ln w="28575" cap="rnd">
              <a:solidFill>
                <a:srgbClr val="474C8E"/>
              </a:solidFill>
              <a:round/>
            </a:ln>
            <a:effectLst/>
          </c:spPr>
          <c:marker>
            <c:symbol val="none"/>
          </c:marker>
          <c:val>
            <c:numRef>
              <c:f>'Post-1990 Schedules'!$E$97:$AB$97</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88998536"/>
        <c:axId val="889004416"/>
      </c:lineChart>
      <c:catAx>
        <c:axId val="888998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4416"/>
        <c:crosses val="autoZero"/>
        <c:auto val="1"/>
        <c:lblAlgn val="ctr"/>
        <c:lblOffset val="100"/>
        <c:noMultiLvlLbl val="0"/>
      </c:catAx>
      <c:valAx>
        <c:axId val="889004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89985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'Post-1990 Schedules'!$B$10</c:f>
          <c:strCache>
            <c:ptCount val="1"/>
            <c:pt idx="0">
              <c:v>Occupancy - Living Area</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Schedules'!$D$10</c:f>
              <c:strCache>
                <c:ptCount val="1"/>
                <c:pt idx="0">
                  <c:v>Weekday</c:v>
                </c:pt>
              </c:strCache>
            </c:strRef>
          </c:tx>
          <c:spPr>
            <a:ln w="28575" cap="rnd">
              <a:solidFill>
                <a:srgbClr val="A5A8D2"/>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Schedules'!$E$10:$AB$10</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'Post-1990 Schedules'!$D$11</c:f>
              <c:strCache>
                <c:ptCount val="1"/>
                <c:pt idx="0">
                  <c:v>Sat</c:v>
                </c:pt>
              </c:strCache>
            </c:strRef>
          </c:tx>
          <c:spPr>
            <a:ln w="28575" cap="rnd">
              <a:solidFill>
                <a:srgbClr val="696EB4"/>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Schedules'!$E$11:$AB$11</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'Post-1990 Schedules'!$D$12</c:f>
              <c:strCache>
                <c:ptCount val="1"/>
                <c:pt idx="0">
                  <c:v>Sun/Holiday</c:v>
                </c:pt>
              </c:strCache>
            </c:strRef>
          </c:tx>
          <c:spPr>
            <a:ln w="28575" cap="rnd">
              <a:solidFill>
                <a:srgbClr val="474C8E"/>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Schedules'!$E$12:$AB$12</c:f>
              <c:numCache>
                <c:formatCode>0.00</c:formatCode>
                <c:ptCount val="24"/>
                <c:pt idx="0">
                  <c:v>1</c:v>
                </c:pt>
                <c:pt idx="1">
                  <c:v>1</c:v>
                </c:pt>
                <c:pt idx="2">
                  <c:v>1</c:v>
                </c:pt>
                <c:pt idx="3">
                  <c:v>1</c:v>
                </c:pt>
                <c:pt idx="4">
                  <c:v>1</c:v>
                </c:pt>
                <c:pt idx="5">
                  <c:v>1</c:v>
                </c:pt>
                <c:pt idx="6">
                  <c:v>1</c:v>
                </c:pt>
                <c:pt idx="7">
                  <c:v>0.8831</c:v>
                </c:pt>
                <c:pt idx="8">
                  <c:v>0.40860999999999997</c:v>
                </c:pt>
                <c:pt idx="9">
                  <c:v>0.24188999999999999</c:v>
                </c:pt>
                <c:pt idx="10">
                  <c:v>0.24188999999999999</c:v>
                </c:pt>
                <c:pt idx="11">
                  <c:v>0.24188999999999999</c:v>
                </c:pt>
                <c:pt idx="12">
                  <c:v>0.24188999999999999</c:v>
                </c:pt>
                <c:pt idx="13">
                  <c:v>0.24188999999999999</c:v>
                </c:pt>
                <c:pt idx="14">
                  <c:v>0.24188999999999999</c:v>
                </c:pt>
                <c:pt idx="15">
                  <c:v>0.24188999999999999</c:v>
                </c:pt>
                <c:pt idx="16">
                  <c:v>0.29498000000000002</c:v>
                </c:pt>
                <c:pt idx="17">
                  <c:v>0.55310000000000004</c:v>
                </c:pt>
                <c:pt idx="18">
                  <c:v>0.89693000000000001</c:v>
                </c:pt>
                <c:pt idx="19">
                  <c:v>0.89693000000000001</c:v>
                </c:pt>
                <c:pt idx="20">
                  <c:v>0.89693000000000001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889000888"/>
        <c:axId val="889002456"/>
      </c:lineChart>
      <c:catAx>
        <c:axId val="8890008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2456"/>
        <c:crosses val="autoZero"/>
        <c:auto val="1"/>
        <c:lblAlgn val="ctr"/>
        <c:lblOffset val="100"/>
        <c:noMultiLvlLbl val="0"/>
      </c:catAx>
      <c:valAx>
        <c:axId val="889002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08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Schedules'!$D$51</c:f>
              <c:strCache>
                <c:ptCount val="1"/>
                <c:pt idx="0">
                  <c:v>Weekday</c:v>
                </c:pt>
              </c:strCache>
            </c:strRef>
          </c:tx>
          <c:spPr>
            <a:ln w="28575" cap="rnd">
              <a:solidFill>
                <a:srgbClr val="A5A8D2"/>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'Pre-1945 Schedules'!$D$52</c:f>
              <c:strCache>
                <c:ptCount val="1"/>
                <c:pt idx="0">
                  <c:v>Sat</c:v>
                </c:pt>
              </c:strCache>
            </c:strRef>
          </c:tx>
          <c:spPr>
            <a:ln w="28575" cap="rnd">
              <a:solidFill>
                <a:srgbClr val="696EB4"/>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'Pre-1945 Schedules'!$D$53</c:f>
              <c:strCache>
                <c:ptCount val="1"/>
                <c:pt idx="0">
                  <c:v>Sun/Holiday</c:v>
                </c:pt>
              </c:strCache>
            </c:strRef>
          </c:tx>
          <c:spPr>
            <a:ln w="28575" cap="rnd">
              <a:solidFill>
                <a:srgbClr val="474C8E"/>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623553304"/>
        <c:axId val="623555264"/>
      </c:lineChart>
      <c:catAx>
        <c:axId val="6235533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3555264"/>
        <c:crosses val="autoZero"/>
        <c:auto val="1"/>
        <c:lblAlgn val="ctr"/>
        <c:lblOffset val="100"/>
        <c:noMultiLvlLbl val="0"/>
      </c:catAx>
      <c:valAx>
        <c:axId val="6235552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35533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Schedules'!$D$13</c:f>
              <c:strCache>
                <c:ptCount val="1"/>
                <c:pt idx="0">
                  <c:v>Weekday</c:v>
                </c:pt>
              </c:strCache>
            </c:strRef>
          </c:tx>
          <c:spPr>
            <a:ln w="28575" cap="rnd">
              <a:solidFill>
                <a:srgbClr val="A5A8D2"/>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'Post-1990 Schedules'!$D$14</c:f>
              <c:strCache>
                <c:ptCount val="1"/>
                <c:pt idx="0">
                  <c:v>Sat</c:v>
                </c:pt>
              </c:strCache>
            </c:strRef>
          </c:tx>
          <c:spPr>
            <a:ln w="28575" cap="rnd">
              <a:solidFill>
                <a:srgbClr val="696EB4"/>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'Post-1990 Schedules'!$D$15</c:f>
              <c:strCache>
                <c:ptCount val="1"/>
                <c:pt idx="0">
                  <c:v>Sun/Holiday</c:v>
                </c:pt>
              </c:strCache>
            </c:strRef>
          </c:tx>
          <c:spPr>
            <a:ln w="28575" cap="rnd">
              <a:solidFill>
                <a:srgbClr val="474C8E"/>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888997752"/>
        <c:axId val="889005984"/>
      </c:lineChart>
      <c:catAx>
        <c:axId val="8889977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5984"/>
        <c:crosses val="autoZero"/>
        <c:auto val="1"/>
        <c:lblAlgn val="ctr"/>
        <c:lblOffset val="100"/>
        <c:noMultiLvlLbl val="0"/>
      </c:catAx>
      <c:valAx>
        <c:axId val="889005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89977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Schedules'!$D$16</c:f>
              <c:strCache>
                <c:ptCount val="1"/>
                <c:pt idx="0">
                  <c:v>Weekday</c:v>
                </c:pt>
              </c:strCache>
            </c:strRef>
          </c:tx>
          <c:spPr>
            <a:ln w="28575" cap="rnd">
              <a:solidFill>
                <a:srgbClr val="A5A8D2"/>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'Post-1990 Schedules'!$D$17</c:f>
              <c:strCache>
                <c:ptCount val="1"/>
                <c:pt idx="0">
                  <c:v>Sat</c:v>
                </c:pt>
              </c:strCache>
            </c:strRef>
          </c:tx>
          <c:spPr>
            <a:ln w="28575" cap="rnd">
              <a:solidFill>
                <a:srgbClr val="696EB4"/>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'Post-1990 Schedules'!$D$18</c:f>
              <c:strCache>
                <c:ptCount val="1"/>
                <c:pt idx="0">
                  <c:v>Sun/Holiday</c:v>
                </c:pt>
              </c:strCache>
            </c:strRef>
          </c:tx>
          <c:spPr>
            <a:ln w="28575" cap="rnd">
              <a:solidFill>
                <a:srgbClr val="474C8E"/>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889003240"/>
        <c:axId val="889004024"/>
      </c:lineChart>
      <c:catAx>
        <c:axId val="8890032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4024"/>
        <c:crosses val="autoZero"/>
        <c:auto val="1"/>
        <c:lblAlgn val="ctr"/>
        <c:lblOffset val="100"/>
        <c:noMultiLvlLbl val="0"/>
      </c:catAx>
      <c:valAx>
        <c:axId val="889004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32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Schedules'!$D$19</c:f>
              <c:strCache>
                <c:ptCount val="1"/>
                <c:pt idx="0">
                  <c:v>Weekday</c:v>
                </c:pt>
              </c:strCache>
            </c:strRef>
          </c:tx>
          <c:spPr>
            <a:ln w="28575" cap="rnd">
              <a:solidFill>
                <a:srgbClr val="A5A8D2"/>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'Post-1990 Schedules'!$D$20</c:f>
              <c:strCache>
                <c:ptCount val="1"/>
                <c:pt idx="0">
                  <c:v>Sat</c:v>
                </c:pt>
              </c:strCache>
            </c:strRef>
          </c:tx>
          <c:spPr>
            <a:ln w="28575" cap="rnd">
              <a:solidFill>
                <a:srgbClr val="696EB4"/>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'Post-1990 Schedules'!$D$21</c:f>
              <c:strCache>
                <c:ptCount val="1"/>
                <c:pt idx="0">
                  <c:v>Sun/Holiday</c:v>
                </c:pt>
              </c:strCache>
            </c:strRef>
          </c:tx>
          <c:spPr>
            <a:ln w="28575" cap="rnd">
              <a:solidFill>
                <a:srgbClr val="474C8E"/>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889011864"/>
        <c:axId val="889014608"/>
      </c:lineChart>
      <c:catAx>
        <c:axId val="8890118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14608"/>
        <c:crosses val="autoZero"/>
        <c:auto val="1"/>
        <c:lblAlgn val="ctr"/>
        <c:lblOffset val="100"/>
        <c:noMultiLvlLbl val="0"/>
      </c:catAx>
      <c:valAx>
        <c:axId val="8890146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118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Schedules'!$D$22</c:f>
              <c:strCache>
                <c:ptCount val="1"/>
                <c:pt idx="0">
                  <c:v>Weekday</c:v>
                </c:pt>
              </c:strCache>
            </c:strRef>
          </c:tx>
          <c:spPr>
            <a:ln w="28575" cap="rnd">
              <a:solidFill>
                <a:srgbClr val="A5A8D2"/>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'Post-1990 Schedules'!$D$23</c:f>
              <c:strCache>
                <c:ptCount val="1"/>
                <c:pt idx="0">
                  <c:v>Sat</c:v>
                </c:pt>
              </c:strCache>
            </c:strRef>
          </c:tx>
          <c:spPr>
            <a:ln w="28575" cap="rnd">
              <a:solidFill>
                <a:srgbClr val="696EB4"/>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'Post-1990 Schedules'!$D$24</c:f>
              <c:strCache>
                <c:ptCount val="1"/>
                <c:pt idx="0">
                  <c:v>Sun/Holiday</c:v>
                </c:pt>
              </c:strCache>
            </c:strRef>
          </c:tx>
          <c:spPr>
            <a:ln w="28575" cap="rnd">
              <a:solidFill>
                <a:srgbClr val="474C8E"/>
              </a:solidFill>
              <a:round/>
            </a:ln>
            <a:effectLst/>
          </c:spPr>
          <c:marker>
            <c:symbol val="none"/>
          </c:marker>
          <c:cat>
            <c:strRef>
              <c:f>'Post-1990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889007944"/>
        <c:axId val="889009512"/>
      </c:lineChart>
      <c:catAx>
        <c:axId val="8890079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9512"/>
        <c:crosses val="autoZero"/>
        <c:auto val="1"/>
        <c:lblAlgn val="ctr"/>
        <c:lblOffset val="100"/>
        <c:noMultiLvlLbl val="0"/>
      </c:catAx>
      <c:valAx>
        <c:axId val="889009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79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Schedules'!$B$45</c:f>
          <c:strCache>
            <c:ptCount val="1"/>
            <c:pt idx="0">
              <c:v>Lighting - Interior Lighting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Schedules'!$D$45</c:f>
              <c:strCache>
                <c:ptCount val="1"/>
                <c:pt idx="0">
                  <c:v>Weekday</c:v>
                </c:pt>
              </c:strCache>
            </c:strRef>
          </c:tx>
          <c:spPr>
            <a:ln w="28575" cap="rnd">
              <a:solidFill>
                <a:srgbClr val="A5A8D2"/>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Schedules'!$E$45:$AB$45</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'Post-1990 Schedules'!$D$46</c:f>
              <c:strCache>
                <c:ptCount val="1"/>
                <c:pt idx="0">
                  <c:v>Sat</c:v>
                </c:pt>
              </c:strCache>
            </c:strRef>
          </c:tx>
          <c:spPr>
            <a:ln w="28575" cap="rnd">
              <a:solidFill>
                <a:srgbClr val="696EB4"/>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Schedules'!$E$46:$AB$46</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'Post-1990 Schedules'!$D$47</c:f>
              <c:strCache>
                <c:ptCount val="1"/>
                <c:pt idx="0">
                  <c:v>Sun/Holiday</c:v>
                </c:pt>
              </c:strCache>
            </c:strRef>
          </c:tx>
          <c:spPr>
            <a:ln w="28575" cap="rnd">
              <a:solidFill>
                <a:srgbClr val="474C8E"/>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Schedules'!$E$47:$AB$47</c:f>
              <c:numCache>
                <c:formatCode>0.00</c:formatCode>
                <c:ptCount val="24"/>
                <c:pt idx="0">
                  <c:v>6.25E-2</c:v>
                </c:pt>
                <c:pt idx="1">
                  <c:v>6.25E-2</c:v>
                </c:pt>
                <c:pt idx="2">
                  <c:v>6.25E-2</c:v>
                </c:pt>
                <c:pt idx="3">
                  <c:v>6.25E-2</c:v>
                </c:pt>
                <c:pt idx="4">
                  <c:v>0.1875</c:v>
                </c:pt>
                <c:pt idx="5">
                  <c:v>0.390625</c:v>
                </c:pt>
                <c:pt idx="6">
                  <c:v>0.4375</c:v>
                </c:pt>
                <c:pt idx="7">
                  <c:v>0.390625</c:v>
                </c:pt>
                <c:pt idx="8">
                  <c:v>0.171875</c:v>
                </c:pt>
                <c:pt idx="9">
                  <c:v>0.1171875</c:v>
                </c:pt>
                <c:pt idx="10">
                  <c:v>0.1171875</c:v>
                </c:pt>
                <c:pt idx="11">
                  <c:v>0.1171875</c:v>
                </c:pt>
                <c:pt idx="12">
                  <c:v>0.1171875</c:v>
                </c:pt>
                <c:pt idx="13">
                  <c:v>0.1171875</c:v>
                </c:pt>
                <c:pt idx="14">
                  <c:v>0.1171875</c:v>
                </c:pt>
                <c:pt idx="15">
                  <c:v>0.203125</c:v>
                </c:pt>
                <c:pt idx="16">
                  <c:v>0.4375</c:v>
                </c:pt>
                <c:pt idx="17">
                  <c:v>0.609375</c:v>
                </c:pt>
                <c:pt idx="18">
                  <c:v>0.8203125</c:v>
                </c:pt>
                <c:pt idx="19">
                  <c:v>0.984375</c:v>
                </c:pt>
                <c:pt idx="20">
                  <c:v>1</c:v>
                </c:pt>
                <c:pt idx="21">
                  <c:v>0.6875</c:v>
                </c:pt>
                <c:pt idx="22">
                  <c:v>0.3828125</c:v>
                </c:pt>
                <c:pt idx="23">
                  <c:v>0.15625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889010296"/>
        <c:axId val="889013040"/>
      </c:lineChart>
      <c:catAx>
        <c:axId val="889010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13040"/>
        <c:crosses val="autoZero"/>
        <c:auto val="1"/>
        <c:lblAlgn val="ctr"/>
        <c:lblOffset val="100"/>
        <c:noMultiLvlLbl val="0"/>
      </c:catAx>
      <c:valAx>
        <c:axId val="889013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10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Schedules'!$B$48</c:f>
          <c:strCache>
            <c:ptCount val="1"/>
            <c:pt idx="0">
              <c:v>Lighting - Exterior Lighting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Schedules'!$D$48</c:f>
              <c:strCache>
                <c:ptCount val="1"/>
                <c:pt idx="0">
                  <c:v>Weekday</c:v>
                </c:pt>
              </c:strCache>
            </c:strRef>
          </c:tx>
          <c:spPr>
            <a:ln w="28575" cap="rnd">
              <a:solidFill>
                <a:srgbClr val="A5A8D2"/>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Schedules'!$E$48:$AB$48</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'Post-1990 Schedules'!$D$49</c:f>
              <c:strCache>
                <c:ptCount val="1"/>
                <c:pt idx="0">
                  <c:v>Sat</c:v>
                </c:pt>
              </c:strCache>
            </c:strRef>
          </c:tx>
          <c:spPr>
            <a:ln w="28575" cap="rnd">
              <a:solidFill>
                <a:srgbClr val="696EB4"/>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Schedules'!$E$49:$AB$49</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'Post-1990 Schedules'!$D$50</c:f>
              <c:strCache>
                <c:ptCount val="1"/>
                <c:pt idx="0">
                  <c:v>Sun/Holiday</c:v>
                </c:pt>
              </c:strCache>
            </c:strRef>
          </c:tx>
          <c:spPr>
            <a:ln w="28575" cap="rnd">
              <a:solidFill>
                <a:srgbClr val="474C8E"/>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Schedules'!$E$50:$AB$50</c:f>
              <c:numCache>
                <c:formatCode>0.00</c:formatCode>
                <c:ptCount val="24"/>
                <c:pt idx="0">
                  <c:v>1</c:v>
                </c:pt>
                <c:pt idx="1">
                  <c:v>1</c:v>
                </c:pt>
                <c:pt idx="2">
                  <c:v>1</c:v>
                </c:pt>
                <c:pt idx="3">
                  <c:v>1</c:v>
                </c:pt>
                <c:pt idx="4">
                  <c:v>1</c:v>
                </c:pt>
                <c:pt idx="5">
                  <c:v>1</c:v>
                </c:pt>
                <c:pt idx="6">
                  <c:v>0</c:v>
                </c:pt>
                <c:pt idx="7">
                  <c:v>0</c:v>
                </c:pt>
                <c:pt idx="8">
                  <c:v>0</c:v>
                </c:pt>
                <c:pt idx="9">
                  <c:v>0</c:v>
                </c:pt>
                <c:pt idx="10">
                  <c:v>0</c:v>
                </c:pt>
                <c:pt idx="11">
                  <c:v>0</c:v>
                </c:pt>
                <c:pt idx="12">
                  <c:v>0</c:v>
                </c:pt>
                <c:pt idx="13">
                  <c:v>0</c:v>
                </c:pt>
                <c:pt idx="14">
                  <c:v>0</c:v>
                </c:pt>
                <c:pt idx="15">
                  <c:v>0</c:v>
                </c:pt>
                <c:pt idx="16">
                  <c:v>0</c:v>
                </c:pt>
                <c:pt idx="17">
                  <c:v>0</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889008728"/>
        <c:axId val="889011080"/>
      </c:lineChart>
      <c:catAx>
        <c:axId val="889008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11080"/>
        <c:crosses val="autoZero"/>
        <c:auto val="1"/>
        <c:lblAlgn val="ctr"/>
        <c:lblOffset val="100"/>
        <c:noMultiLvlLbl val="0"/>
      </c:catAx>
      <c:valAx>
        <c:axId val="889011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08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Schedules'!$D$51</c:f>
              <c:strCache>
                <c:ptCount val="1"/>
                <c:pt idx="0">
                  <c:v>Weekday</c:v>
                </c:pt>
              </c:strCache>
            </c:strRef>
          </c:tx>
          <c:spPr>
            <a:ln w="28575" cap="rnd">
              <a:solidFill>
                <a:srgbClr val="A5A8D2"/>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'Post-1990 Schedules'!$D$52</c:f>
              <c:strCache>
                <c:ptCount val="1"/>
                <c:pt idx="0">
                  <c:v>Sat</c:v>
                </c:pt>
              </c:strCache>
            </c:strRef>
          </c:tx>
          <c:spPr>
            <a:ln w="28575" cap="rnd">
              <a:solidFill>
                <a:srgbClr val="696EB4"/>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'Post-1990 Schedules'!$D$53</c:f>
              <c:strCache>
                <c:ptCount val="1"/>
                <c:pt idx="0">
                  <c:v>Sun/Holiday</c:v>
                </c:pt>
              </c:strCache>
            </c:strRef>
          </c:tx>
          <c:spPr>
            <a:ln w="28575" cap="rnd">
              <a:solidFill>
                <a:srgbClr val="474C8E"/>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889016960"/>
        <c:axId val="889017352"/>
      </c:lineChart>
      <c:catAx>
        <c:axId val="8890169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17352"/>
        <c:crosses val="autoZero"/>
        <c:auto val="1"/>
        <c:lblAlgn val="ctr"/>
        <c:lblOffset val="100"/>
        <c:noMultiLvlLbl val="0"/>
      </c:catAx>
      <c:valAx>
        <c:axId val="889017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169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Schedules'!$D$57</c:f>
              <c:strCache>
                <c:ptCount val="1"/>
                <c:pt idx="0">
                  <c:v>Weekday</c:v>
                </c:pt>
              </c:strCache>
            </c:strRef>
          </c:tx>
          <c:spPr>
            <a:ln w="28575" cap="rnd">
              <a:solidFill>
                <a:srgbClr val="A5A8D2"/>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'Post-1990 Schedules'!$D$55</c:f>
              <c:strCache>
                <c:ptCount val="1"/>
                <c:pt idx="0">
                  <c:v>Sat</c:v>
                </c:pt>
              </c:strCache>
            </c:strRef>
          </c:tx>
          <c:spPr>
            <a:ln w="28575" cap="rnd">
              <a:solidFill>
                <a:srgbClr val="696EB4"/>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'Post-1990 Schedules'!$D$56</c:f>
              <c:strCache>
                <c:ptCount val="1"/>
                <c:pt idx="0">
                  <c:v>Sun/Holiday</c:v>
                </c:pt>
              </c:strCache>
            </c:strRef>
          </c:tx>
          <c:spPr>
            <a:ln w="28575" cap="rnd">
              <a:solidFill>
                <a:srgbClr val="474C8E"/>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889025584"/>
        <c:axId val="889022840"/>
      </c:lineChart>
      <c:catAx>
        <c:axId val="8890255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22840"/>
        <c:crosses val="autoZero"/>
        <c:auto val="1"/>
        <c:lblAlgn val="ctr"/>
        <c:lblOffset val="100"/>
        <c:noMultiLvlLbl val="0"/>
      </c:catAx>
      <c:valAx>
        <c:axId val="889022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255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Schedules'!$D$57</c:f>
              <c:strCache>
                <c:ptCount val="1"/>
                <c:pt idx="0">
                  <c:v>Weekday</c:v>
                </c:pt>
              </c:strCache>
            </c:strRef>
          </c:tx>
          <c:spPr>
            <a:ln w="28575" cap="rnd">
              <a:solidFill>
                <a:srgbClr val="A5A8D2"/>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'Post-1990 Schedules'!$D$58</c:f>
              <c:strCache>
                <c:ptCount val="1"/>
                <c:pt idx="0">
                  <c:v>Sat</c:v>
                </c:pt>
              </c:strCache>
            </c:strRef>
          </c:tx>
          <c:spPr>
            <a:ln w="28575" cap="rnd">
              <a:solidFill>
                <a:srgbClr val="696EB4"/>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'Post-1990 Schedules'!$D$59</c:f>
              <c:strCache>
                <c:ptCount val="1"/>
                <c:pt idx="0">
                  <c:v>Sun/Holiday</c:v>
                </c:pt>
              </c:strCache>
            </c:strRef>
          </c:tx>
          <c:spPr>
            <a:ln w="28575" cap="rnd">
              <a:solidFill>
                <a:srgbClr val="474C8E"/>
              </a:solidFill>
              <a:round/>
            </a:ln>
            <a:effectLst/>
          </c:spPr>
          <c:marker>
            <c:symbol val="none"/>
          </c:marker>
          <c:cat>
            <c:strRef>
              <c:f>'Post-1990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889025192"/>
        <c:axId val="889026760"/>
      </c:lineChart>
      <c:catAx>
        <c:axId val="8890251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26760"/>
        <c:crosses val="autoZero"/>
        <c:auto val="1"/>
        <c:lblAlgn val="ctr"/>
        <c:lblOffset val="100"/>
        <c:noMultiLvlLbl val="0"/>
      </c:catAx>
      <c:valAx>
        <c:axId val="8890267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251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Schedules'!$B$80</c:f>
          <c:strCache>
            <c:ptCount val="1"/>
            <c:pt idx="0">
              <c:v>Receptacles - Refrigerator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Schedules'!$D$80</c:f>
              <c:strCache>
                <c:ptCount val="1"/>
                <c:pt idx="0">
                  <c:v>Weekday</c:v>
                </c:pt>
              </c:strCache>
            </c:strRef>
          </c:tx>
          <c:spPr>
            <a:ln w="28575" cap="rnd">
              <a:solidFill>
                <a:srgbClr val="A5A8D2"/>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Schedules'!$E$80:$AB$80</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'Post-1990 Schedules'!$D$81</c:f>
              <c:strCache>
                <c:ptCount val="1"/>
                <c:pt idx="0">
                  <c:v>Sat</c:v>
                </c:pt>
              </c:strCache>
            </c:strRef>
          </c:tx>
          <c:spPr>
            <a:ln w="28575" cap="rnd">
              <a:solidFill>
                <a:srgbClr val="696EB4"/>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Schedules'!$E$81:$AB$81</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'Post-1990 Schedules'!$D$82</c:f>
              <c:strCache>
                <c:ptCount val="1"/>
                <c:pt idx="0">
                  <c:v>Sun/Holiday</c:v>
                </c:pt>
              </c:strCache>
            </c:strRef>
          </c:tx>
          <c:spPr>
            <a:ln w="28575" cap="rnd">
              <a:solidFill>
                <a:srgbClr val="474C8E"/>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Schedules'!$E$82:$AB$82</c:f>
              <c:numCache>
                <c:formatCode>0.00</c:formatCode>
                <c:ptCount val="24"/>
                <c:pt idx="0">
                  <c:v>0.8</c:v>
                </c:pt>
                <c:pt idx="1">
                  <c:v>0.78300000000000003</c:v>
                </c:pt>
                <c:pt idx="2">
                  <c:v>0.76600000000000001</c:v>
                </c:pt>
                <c:pt idx="3">
                  <c:v>0.74199999999999999</c:v>
                </c:pt>
                <c:pt idx="4">
                  <c:v>0.73099999999999998</c:v>
                </c:pt>
                <c:pt idx="5">
                  <c:v>0.73099999999999998</c:v>
                </c:pt>
                <c:pt idx="6">
                  <c:v>0.76</c:v>
                </c:pt>
                <c:pt idx="7">
                  <c:v>0.8</c:v>
                </c:pt>
                <c:pt idx="8">
                  <c:v>0.82</c:v>
                </c:pt>
                <c:pt idx="9">
                  <c:v>0.83</c:v>
                </c:pt>
                <c:pt idx="10">
                  <c:v>0.8</c:v>
                </c:pt>
                <c:pt idx="11">
                  <c:v>0.8</c:v>
                </c:pt>
                <c:pt idx="12">
                  <c:v>0.84</c:v>
                </c:pt>
                <c:pt idx="13">
                  <c:v>0.84</c:v>
                </c:pt>
                <c:pt idx="14">
                  <c:v>0.83</c:v>
                </c:pt>
                <c:pt idx="15">
                  <c:v>0.84</c:v>
                </c:pt>
                <c:pt idx="16">
                  <c:v>0.89</c:v>
                </c:pt>
                <c:pt idx="17">
                  <c:v>0.97</c:v>
                </c:pt>
                <c:pt idx="18">
                  <c:v>1</c:v>
                </c:pt>
                <c:pt idx="19">
                  <c:v>0.97</c:v>
                </c:pt>
                <c:pt idx="20">
                  <c:v>0.94</c:v>
                </c:pt>
                <c:pt idx="21">
                  <c:v>0.93</c:v>
                </c:pt>
                <c:pt idx="22">
                  <c:v>0.89</c:v>
                </c:pt>
                <c:pt idx="23">
                  <c:v>0.83</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889020488"/>
        <c:axId val="888996184"/>
      </c:lineChart>
      <c:catAx>
        <c:axId val="8890204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8996184"/>
        <c:crosses val="autoZero"/>
        <c:auto val="1"/>
        <c:lblAlgn val="ctr"/>
        <c:lblOffset val="100"/>
        <c:noMultiLvlLbl val="0"/>
      </c:catAx>
      <c:valAx>
        <c:axId val="888996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890204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'Pre-1945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'Pre-1945 Schedules'!$D$57</c:f>
              <c:strCache>
                <c:ptCount val="1"/>
                <c:pt idx="0">
                  <c:v>Weekday</c:v>
                </c:pt>
              </c:strCache>
            </c:strRef>
          </c:tx>
          <c:spPr>
            <a:ln w="28575" cap="rnd">
              <a:solidFill>
                <a:srgbClr val="A5A8D2"/>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'Pre-1945 Schedules'!$D$55</c:f>
              <c:strCache>
                <c:ptCount val="1"/>
                <c:pt idx="0">
                  <c:v>Sat</c:v>
                </c:pt>
              </c:strCache>
            </c:strRef>
          </c:tx>
          <c:spPr>
            <a:ln w="28575" cap="rnd">
              <a:solidFill>
                <a:srgbClr val="696EB4"/>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'Pre-1945 Schedules'!$D$56</c:f>
              <c:strCache>
                <c:ptCount val="1"/>
                <c:pt idx="0">
                  <c:v>Sun/Holiday</c:v>
                </c:pt>
              </c:strCache>
            </c:strRef>
          </c:tx>
          <c:spPr>
            <a:ln w="28575" cap="rnd">
              <a:solidFill>
                <a:srgbClr val="474C8E"/>
              </a:solidFill>
              <a:round/>
            </a:ln>
            <a:effectLst/>
          </c:spPr>
          <c:marker>
            <c:symbol val="none"/>
          </c:marker>
          <c:cat>
            <c:strRef>
              <c:f>'Pre-1945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'Pre-1945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623549776"/>
        <c:axId val="623551736"/>
      </c:lineChart>
      <c:catAx>
        <c:axId val="6235497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3551736"/>
        <c:crosses val="autoZero"/>
        <c:auto val="1"/>
        <c:lblAlgn val="ctr"/>
        <c:lblOffset val="100"/>
        <c:noMultiLvlLbl val="0"/>
      </c:catAx>
      <c:valAx>
        <c:axId val="6235517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235497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Schedules'!$B$83</c:f>
          <c:strCache>
            <c:ptCount val="1"/>
            <c:pt idx="0">
              <c:v>Receptacles - Clothes Washer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Schedules'!$D$83</c:f>
              <c:strCache>
                <c:ptCount val="1"/>
                <c:pt idx="0">
                  <c:v>Weekday</c:v>
                </c:pt>
              </c:strCache>
            </c:strRef>
          </c:tx>
          <c:spPr>
            <a:ln w="28575" cap="rnd">
              <a:solidFill>
                <a:srgbClr val="A5A8D2"/>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Schedules'!$E$83:$AB$83</c:f>
              <c:numCache>
                <c:formatCode>0.00</c:formatCode>
                <c:ptCount val="24"/>
                <c:pt idx="0">
                  <c:v>8.8999999999999996E-2</c:v>
                </c:pt>
                <c:pt idx="1">
                  <c:v>7.0000000000000007E-2</c:v>
                </c:pt>
                <c:pt idx="2">
                  <c:v>3.5000000000000003E-2</c:v>
                </c:pt>
                <c:pt idx="3">
                  <c:v>3.5000000000000003E-2</c:v>
                </c:pt>
                <c:pt idx="4">
                  <c:v>7.0000000000000007E-2</c:v>
                </c:pt>
                <c:pt idx="5">
                  <c:v>0.11</c:v>
                </c:pt>
                <c:pt idx="6">
                  <c:v>0.21</c:v>
                </c:pt>
                <c:pt idx="7">
                  <c:v>0.46</c:v>
                </c:pt>
                <c:pt idx="8">
                  <c:v>0.69</c:v>
                </c:pt>
                <c:pt idx="9">
                  <c:v>0.82</c:v>
                </c:pt>
                <c:pt idx="10">
                  <c:v>0.8</c:v>
                </c:pt>
                <c:pt idx="11">
                  <c:v>0.71</c:v>
                </c:pt>
                <c:pt idx="12">
                  <c:v>0.64</c:v>
                </c:pt>
                <c:pt idx="13">
                  <c:v>0.56999999999999995</c:v>
                </c:pt>
                <c:pt idx="14">
                  <c:v>0.5</c:v>
                </c:pt>
                <c:pt idx="15">
                  <c:v>0.46</c:v>
                </c:pt>
                <c:pt idx="16">
                  <c:v>0.48</c:v>
                </c:pt>
                <c:pt idx="17">
                  <c:v>0.46</c:v>
                </c:pt>
                <c:pt idx="18">
                  <c:v>0.46</c:v>
                </c:pt>
                <c:pt idx="19">
                  <c:v>0.46</c:v>
                </c:pt>
                <c:pt idx="20">
                  <c:v>0.46</c:v>
                </c:pt>
                <c:pt idx="21">
                  <c:v>0.44</c:v>
                </c:pt>
                <c:pt idx="22">
                  <c:v>0.3</c:v>
                </c:pt>
                <c:pt idx="23">
                  <c:v>0.16</c:v>
                </c:pt>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'Post-1990 Schedules'!$D$84</c:f>
              <c:strCache>
                <c:ptCount val="1"/>
                <c:pt idx="0">
                  <c:v>Sat</c:v>
                </c:pt>
              </c:strCache>
            </c:strRef>
          </c:tx>
          <c:spPr>
            <a:ln w="28575" cap="rnd">
              <a:solidFill>
                <a:srgbClr val="696EB4"/>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Schedules'!$E$84:$AB$84</c:f>
              <c:numCache>
                <c:formatCode>0.00</c:formatCode>
                <c:ptCount val="24"/>
                <c:pt idx="0">
                  <c:v>0.11</c:v>
                </c:pt>
                <c:pt idx="1">
                  <c:v>0.09</c:v>
                </c:pt>
                <c:pt idx="2">
                  <c:v>0.04</c:v>
                </c:pt>
                <c:pt idx="3">
                  <c:v>0.04</c:v>
                </c:pt>
                <c:pt idx="4">
                  <c:v>0.09</c:v>
                </c:pt>
                <c:pt idx="5">
                  <c:v>0.13</c:v>
                </c:pt>
                <c:pt idx="6">
                  <c:v>0.26</c:v>
                </c:pt>
                <c:pt idx="7">
                  <c:v>0.56999999999999995</c:v>
                </c:pt>
                <c:pt idx="8">
                  <c:v>0.85</c:v>
                </c:pt>
                <c:pt idx="9">
                  <c:v>1</c:v>
                </c:pt>
                <c:pt idx="10">
                  <c:v>0.98</c:v>
                </c:pt>
                <c:pt idx="11">
                  <c:v>0.87</c:v>
                </c:pt>
                <c:pt idx="12">
                  <c:v>0.78</c:v>
                </c:pt>
                <c:pt idx="13">
                  <c:v>0.7</c:v>
                </c:pt>
                <c:pt idx="14">
                  <c:v>0.61</c:v>
                </c:pt>
                <c:pt idx="15">
                  <c:v>0.56999999999999995</c:v>
                </c:pt>
                <c:pt idx="16">
                  <c:v>0.59</c:v>
                </c:pt>
                <c:pt idx="17">
                  <c:v>0.56999999999999995</c:v>
                </c:pt>
                <c:pt idx="18">
                  <c:v>0.56999999999999995</c:v>
                </c:pt>
                <c:pt idx="19">
                  <c:v>0.56999999999999995</c:v>
                </c:pt>
                <c:pt idx="20">
                  <c:v>0.56999999999999995</c:v>
                </c:pt>
                <c:pt idx="21">
                  <c:v>0.54</c:v>
                </c:pt>
                <c:pt idx="22">
                  <c:v>0.37</c:v>
                </c:pt>
                <c:pt idx="23">
                  <c:v>0.2</c:v>
                </c:pt>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'Post-1990 Schedules'!$D$85</c:f>
              <c:strCache>
                <c:ptCount val="1"/>
                <c:pt idx="0">
                  <c:v>Sun/Holiday</c:v>
                </c:pt>
              </c:strCache>
            </c:strRef>
          </c:tx>
          <c:spPr>
            <a:ln w="28575" cap="rnd">
              <a:solidFill>
                <a:srgbClr val="474C8E"/>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Schedules'!$E$85:$AB$85</c:f>
              <c:numCache>
                <c:formatCode>0.00</c:formatCode>
                <c:ptCount val="24"/>
                <c:pt idx="0">
                  <c:v>0.11</c:v>
                </c:pt>
                <c:pt idx="1">
                  <c:v>0.09</c:v>
                </c:pt>
                <c:pt idx="2">
                  <c:v>0.04</c:v>
                </c:pt>
                <c:pt idx="3">
                  <c:v>0.04</c:v>
                </c:pt>
                <c:pt idx="4">
                  <c:v>0.09</c:v>
                </c:pt>
                <c:pt idx="5">
                  <c:v>0.13</c:v>
                </c:pt>
                <c:pt idx="6">
                  <c:v>0.26</c:v>
                </c:pt>
                <c:pt idx="7">
                  <c:v>0.56999999999999995</c:v>
                </c:pt>
                <c:pt idx="8">
                  <c:v>0.85</c:v>
                </c:pt>
                <c:pt idx="9">
                  <c:v>1</c:v>
                </c:pt>
                <c:pt idx="10">
                  <c:v>0.98</c:v>
                </c:pt>
                <c:pt idx="11">
                  <c:v>0.87</c:v>
                </c:pt>
                <c:pt idx="12">
                  <c:v>0.78</c:v>
                </c:pt>
                <c:pt idx="13">
                  <c:v>0.7</c:v>
                </c:pt>
                <c:pt idx="14">
                  <c:v>0.61</c:v>
                </c:pt>
                <c:pt idx="15">
                  <c:v>0.56999999999999995</c:v>
                </c:pt>
                <c:pt idx="16">
                  <c:v>0.59</c:v>
                </c:pt>
                <c:pt idx="17">
                  <c:v>0.56999999999999995</c:v>
                </c:pt>
                <c:pt idx="18">
                  <c:v>0.56999999999999995</c:v>
                </c:pt>
                <c:pt idx="19">
                  <c:v>0.56999999999999995</c:v>
                </c:pt>
                <c:pt idx="20">
                  <c:v>0.56999999999999995</c:v>
                </c:pt>
                <c:pt idx="21">
                  <c:v>0.54</c:v>
                </c:pt>
                <c:pt idx="22">
                  <c:v>0.37</c:v>
                </c:pt>
                <c:pt idx="23">
                  <c:v>0.2</c:v>
                </c:pt>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898580480"/>
        <c:axId val="898580872"/>
      </c:lineChart>
      <c:catAx>
        <c:axId val="8985804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80872"/>
        <c:crosses val="autoZero"/>
        <c:auto val="1"/>
        <c:lblAlgn val="ctr"/>
        <c:lblOffset val="100"/>
        <c:noMultiLvlLbl val="0"/>
      </c:catAx>
      <c:valAx>
        <c:axId val="898580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985804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Schedules'!$B$86</c:f>
          <c:strCache>
            <c:ptCount val="1"/>
            <c:pt idx="0">
              <c:v>Receptacles - Clothes Dryer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Schedules'!$D$86</c:f>
              <c:strCache>
                <c:ptCount val="1"/>
                <c:pt idx="0">
                  <c:v>Weekday</c:v>
                </c:pt>
              </c:strCache>
            </c:strRef>
          </c:tx>
          <c:spPr>
            <a:ln w="28575" cap="rnd">
              <a:solidFill>
                <a:srgbClr val="A5A8D2"/>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Schedules'!$E$86:$AB$86</c:f>
              <c:numCache>
                <c:formatCode>0.00</c:formatCode>
                <c:ptCount val="24"/>
                <c:pt idx="0">
                  <c:v>0.1</c:v>
                </c:pt>
                <c:pt idx="1">
                  <c:v>0.06</c:v>
                </c:pt>
                <c:pt idx="2">
                  <c:v>0.04</c:v>
                </c:pt>
                <c:pt idx="3">
                  <c:v>0.02</c:v>
                </c:pt>
                <c:pt idx="4">
                  <c:v>0.04</c:v>
                </c:pt>
                <c:pt idx="5">
                  <c:v>0.06</c:v>
                </c:pt>
                <c:pt idx="6">
                  <c:v>0.16</c:v>
                </c:pt>
                <c:pt idx="7">
                  <c:v>0.32</c:v>
                </c:pt>
                <c:pt idx="8">
                  <c:v>0.49</c:v>
                </c:pt>
                <c:pt idx="9">
                  <c:v>0.69</c:v>
                </c:pt>
                <c:pt idx="10">
                  <c:v>0.79</c:v>
                </c:pt>
                <c:pt idx="11">
                  <c:v>0.82</c:v>
                </c:pt>
                <c:pt idx="12">
                  <c:v>0.75</c:v>
                </c:pt>
                <c:pt idx="13">
                  <c:v>0.68</c:v>
                </c:pt>
                <c:pt idx="14">
                  <c:v>0.61</c:v>
                </c:pt>
                <c:pt idx="15">
                  <c:v>0.57999999999999996</c:v>
                </c:pt>
                <c:pt idx="16">
                  <c:v>0.56000000000000005</c:v>
                </c:pt>
                <c:pt idx="17">
                  <c:v>0.55000000000000004</c:v>
                </c:pt>
                <c:pt idx="18">
                  <c:v>0.52</c:v>
                </c:pt>
                <c:pt idx="19">
                  <c:v>0.51</c:v>
                </c:pt>
                <c:pt idx="20">
                  <c:v>0.53</c:v>
                </c:pt>
                <c:pt idx="21">
                  <c:v>0.55000000000000004</c:v>
                </c:pt>
                <c:pt idx="22">
                  <c:v>0.44</c:v>
                </c:pt>
                <c:pt idx="23">
                  <c:v>0.24</c:v>
                </c:pt>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'Post-1990 Schedules'!$D$87</c:f>
              <c:strCache>
                <c:ptCount val="1"/>
                <c:pt idx="0">
                  <c:v>Sat</c:v>
                </c:pt>
              </c:strCache>
            </c:strRef>
          </c:tx>
          <c:spPr>
            <a:ln w="28575" cap="rnd">
              <a:solidFill>
                <a:srgbClr val="696EB4"/>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Schedules'!$E$87:$AB$87</c:f>
              <c:numCache>
                <c:formatCode>0.00</c:formatCode>
                <c:ptCount val="24"/>
                <c:pt idx="0">
                  <c:v>0.12</c:v>
                </c:pt>
                <c:pt idx="1">
                  <c:v>7.0000000000000007E-2</c:v>
                </c:pt>
                <c:pt idx="2">
                  <c:v>0.05</c:v>
                </c:pt>
                <c:pt idx="3">
                  <c:v>0.02</c:v>
                </c:pt>
                <c:pt idx="4">
                  <c:v>0.05</c:v>
                </c:pt>
                <c:pt idx="5">
                  <c:v>7.0000000000000007E-2</c:v>
                </c:pt>
                <c:pt idx="6">
                  <c:v>0.2</c:v>
                </c:pt>
                <c:pt idx="7">
                  <c:v>0.39</c:v>
                </c:pt>
                <c:pt idx="8">
                  <c:v>0.6</c:v>
                </c:pt>
                <c:pt idx="9">
                  <c:v>0.84</c:v>
                </c:pt>
                <c:pt idx="10">
                  <c:v>0.96</c:v>
                </c:pt>
                <c:pt idx="11">
                  <c:v>1</c:v>
                </c:pt>
                <c:pt idx="12">
                  <c:v>0.91</c:v>
                </c:pt>
                <c:pt idx="13">
                  <c:v>0.83</c:v>
                </c:pt>
                <c:pt idx="14">
                  <c:v>0.75</c:v>
                </c:pt>
                <c:pt idx="15">
                  <c:v>0.71</c:v>
                </c:pt>
                <c:pt idx="16">
                  <c:v>0.68</c:v>
                </c:pt>
                <c:pt idx="17">
                  <c:v>0.67</c:v>
                </c:pt>
                <c:pt idx="18">
                  <c:v>0.63</c:v>
                </c:pt>
                <c:pt idx="19">
                  <c:v>0.62</c:v>
                </c:pt>
                <c:pt idx="20">
                  <c:v>0.65</c:v>
                </c:pt>
                <c:pt idx="21">
                  <c:v>0.67</c:v>
                </c:pt>
                <c:pt idx="22">
                  <c:v>0.54</c:v>
                </c:pt>
                <c:pt idx="23">
                  <c:v>0.28999999999999998</c:v>
                </c:pt>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'Post-1990 Schedules'!$D$88</c:f>
              <c:strCache>
                <c:ptCount val="1"/>
                <c:pt idx="0">
                  <c:v>Sun/Holiday</c:v>
                </c:pt>
              </c:strCache>
            </c:strRef>
          </c:tx>
          <c:spPr>
            <a:ln w="28575" cap="rnd">
              <a:solidFill>
                <a:srgbClr val="474C8E"/>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Schedules'!$E$88:$AB$88</c:f>
              <c:numCache>
                <c:formatCode>0.00</c:formatCode>
                <c:ptCount val="24"/>
                <c:pt idx="0">
                  <c:v>0.12</c:v>
                </c:pt>
                <c:pt idx="1">
                  <c:v>7.0000000000000007E-2</c:v>
                </c:pt>
                <c:pt idx="2">
                  <c:v>0.05</c:v>
                </c:pt>
                <c:pt idx="3">
                  <c:v>0.02</c:v>
                </c:pt>
                <c:pt idx="4">
                  <c:v>0.05</c:v>
                </c:pt>
                <c:pt idx="5">
                  <c:v>7.0000000000000007E-2</c:v>
                </c:pt>
                <c:pt idx="6">
                  <c:v>0.2</c:v>
                </c:pt>
                <c:pt idx="7">
                  <c:v>0.39</c:v>
                </c:pt>
                <c:pt idx="8">
                  <c:v>0.6</c:v>
                </c:pt>
                <c:pt idx="9">
                  <c:v>0.84</c:v>
                </c:pt>
                <c:pt idx="10">
                  <c:v>0.96</c:v>
                </c:pt>
                <c:pt idx="11">
                  <c:v>1</c:v>
                </c:pt>
                <c:pt idx="12">
                  <c:v>0.91</c:v>
                </c:pt>
                <c:pt idx="13">
                  <c:v>0.83</c:v>
                </c:pt>
                <c:pt idx="14">
                  <c:v>0.75</c:v>
                </c:pt>
                <c:pt idx="15">
                  <c:v>0.71</c:v>
                </c:pt>
                <c:pt idx="16">
                  <c:v>0.68</c:v>
                </c:pt>
                <c:pt idx="17">
                  <c:v>0.67</c:v>
                </c:pt>
                <c:pt idx="18">
                  <c:v>0.63</c:v>
                </c:pt>
                <c:pt idx="19">
                  <c:v>0.62</c:v>
                </c:pt>
                <c:pt idx="20">
                  <c:v>0.65</c:v>
                </c:pt>
                <c:pt idx="21">
                  <c:v>0.67</c:v>
                </c:pt>
                <c:pt idx="22">
                  <c:v>0.54</c:v>
                </c:pt>
                <c:pt idx="23">
                  <c:v>0.28999999999999998</c:v>
                </c:pt>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741094888"/>
        <c:axId val="741103120"/>
      </c:lineChart>
      <c:catAx>
        <c:axId val="7410948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03120"/>
        <c:crosses val="autoZero"/>
        <c:auto val="1"/>
        <c:lblAlgn val="ctr"/>
        <c:lblOffset val="100"/>
        <c:noMultiLvlLbl val="0"/>
      </c:catAx>
      <c:valAx>
        <c:axId val="7411031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0948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Schedules'!$B$89</c:f>
          <c:strCache>
            <c:ptCount val="1"/>
            <c:pt idx="0">
              <c:v>Receptacles - Dishwasher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Schedules'!$D$89</c:f>
              <c:strCache>
                <c:ptCount val="1"/>
                <c:pt idx="0">
                  <c:v>Weekday</c:v>
                </c:pt>
              </c:strCache>
            </c:strRef>
          </c:tx>
          <c:spPr>
            <a:ln w="28575" cap="rnd">
              <a:solidFill>
                <a:srgbClr val="A5A8D2"/>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Schedules'!$E$89:$AB$89</c:f>
              <c:numCache>
                <c:formatCode>0.00</c:formatCode>
                <c:ptCount val="24"/>
                <c:pt idx="0">
                  <c:v>0.13</c:v>
                </c:pt>
                <c:pt idx="1">
                  <c:v>0.06</c:v>
                </c:pt>
                <c:pt idx="2">
                  <c:v>0.04</c:v>
                </c:pt>
                <c:pt idx="3">
                  <c:v>0.03</c:v>
                </c:pt>
                <c:pt idx="4">
                  <c:v>0.03</c:v>
                </c:pt>
                <c:pt idx="5">
                  <c:v>0.09</c:v>
                </c:pt>
                <c:pt idx="6">
                  <c:v>0.17</c:v>
                </c:pt>
                <c:pt idx="7">
                  <c:v>0.26</c:v>
                </c:pt>
                <c:pt idx="8">
                  <c:v>0.49</c:v>
                </c:pt>
                <c:pt idx="9">
                  <c:v>0.55000000000000004</c:v>
                </c:pt>
                <c:pt idx="10">
                  <c:v>0.47</c:v>
                </c:pt>
                <c:pt idx="11">
                  <c:v>0.4</c:v>
                </c:pt>
                <c:pt idx="12">
                  <c:v>0.34</c:v>
                </c:pt>
                <c:pt idx="13">
                  <c:v>0.39</c:v>
                </c:pt>
                <c:pt idx="14">
                  <c:v>0.32</c:v>
                </c:pt>
                <c:pt idx="15">
                  <c:v>0.3</c:v>
                </c:pt>
                <c:pt idx="16">
                  <c:v>0.32</c:v>
                </c:pt>
                <c:pt idx="17">
                  <c:v>0.42</c:v>
                </c:pt>
                <c:pt idx="18">
                  <c:v>0.73</c:v>
                </c:pt>
                <c:pt idx="19">
                  <c:v>0.93</c:v>
                </c:pt>
                <c:pt idx="20">
                  <c:v>0.76</c:v>
                </c:pt>
                <c:pt idx="21">
                  <c:v>0.56000000000000005</c:v>
                </c:pt>
                <c:pt idx="22">
                  <c:v>0.37</c:v>
                </c:pt>
                <c:pt idx="23">
                  <c:v>0.26</c:v>
                </c:pt>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'Post-1990 Schedules'!$D$90</c:f>
              <c:strCache>
                <c:ptCount val="1"/>
                <c:pt idx="0">
                  <c:v>Sat</c:v>
                </c:pt>
              </c:strCache>
            </c:strRef>
          </c:tx>
          <c:spPr>
            <a:ln w="28575" cap="rnd">
              <a:solidFill>
                <a:srgbClr val="696EB4"/>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Schedules'!$E$90:$AB$90</c:f>
              <c:numCache>
                <c:formatCode>0.00</c:formatCode>
                <c:ptCount val="24"/>
                <c:pt idx="0">
                  <c:v>0.14000000000000001</c:v>
                </c:pt>
                <c:pt idx="1">
                  <c:v>0.06</c:v>
                </c:pt>
                <c:pt idx="2">
                  <c:v>0.05</c:v>
                </c:pt>
                <c:pt idx="3">
                  <c:v>0.03</c:v>
                </c:pt>
                <c:pt idx="4">
                  <c:v>0.03</c:v>
                </c:pt>
                <c:pt idx="5">
                  <c:v>0.09</c:v>
                </c:pt>
                <c:pt idx="6">
                  <c:v>0.18</c:v>
                </c:pt>
                <c:pt idx="7">
                  <c:v>0.28000000000000003</c:v>
                </c:pt>
                <c:pt idx="8">
                  <c:v>0.52</c:v>
                </c:pt>
                <c:pt idx="9">
                  <c:v>0.57999999999999996</c:v>
                </c:pt>
                <c:pt idx="10">
                  <c:v>0.51</c:v>
                </c:pt>
                <c:pt idx="11">
                  <c:v>0.43</c:v>
                </c:pt>
                <c:pt idx="12">
                  <c:v>0.37</c:v>
                </c:pt>
                <c:pt idx="13">
                  <c:v>0.42</c:v>
                </c:pt>
                <c:pt idx="14">
                  <c:v>0.34</c:v>
                </c:pt>
                <c:pt idx="15">
                  <c:v>0.32</c:v>
                </c:pt>
                <c:pt idx="16">
                  <c:v>0.34</c:v>
                </c:pt>
                <c:pt idx="17">
                  <c:v>0.45</c:v>
                </c:pt>
                <c:pt idx="18">
                  <c:v>0.78</c:v>
                </c:pt>
                <c:pt idx="19">
                  <c:v>1</c:v>
                </c:pt>
                <c:pt idx="20">
                  <c:v>0.82</c:v>
                </c:pt>
                <c:pt idx="21">
                  <c:v>0.6</c:v>
                </c:pt>
                <c:pt idx="22">
                  <c:v>0.4</c:v>
                </c:pt>
                <c:pt idx="23">
                  <c:v>0.28000000000000003</c:v>
                </c:pt>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'Post-1990 Schedules'!$D$91</c:f>
              <c:strCache>
                <c:ptCount val="1"/>
                <c:pt idx="0">
                  <c:v>Sun/Holiday</c:v>
                </c:pt>
              </c:strCache>
            </c:strRef>
          </c:tx>
          <c:spPr>
            <a:ln w="28575" cap="rnd">
              <a:solidFill>
                <a:srgbClr val="474C8E"/>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Schedules'!$E$91:$AB$91</c:f>
              <c:numCache>
                <c:formatCode>0.00</c:formatCode>
                <c:ptCount val="24"/>
                <c:pt idx="0">
                  <c:v>0.14000000000000001</c:v>
                </c:pt>
                <c:pt idx="1">
                  <c:v>0.06</c:v>
                </c:pt>
                <c:pt idx="2">
                  <c:v>0.05</c:v>
                </c:pt>
                <c:pt idx="3">
                  <c:v>0.03</c:v>
                </c:pt>
                <c:pt idx="4">
                  <c:v>0.03</c:v>
                </c:pt>
                <c:pt idx="5">
                  <c:v>0.09</c:v>
                </c:pt>
                <c:pt idx="6">
                  <c:v>0.18</c:v>
                </c:pt>
                <c:pt idx="7">
                  <c:v>0.28000000000000003</c:v>
                </c:pt>
                <c:pt idx="8">
                  <c:v>0.52</c:v>
                </c:pt>
                <c:pt idx="9">
                  <c:v>0.57999999999999996</c:v>
                </c:pt>
                <c:pt idx="10">
                  <c:v>0.51</c:v>
                </c:pt>
                <c:pt idx="11">
                  <c:v>0.43</c:v>
                </c:pt>
                <c:pt idx="12">
                  <c:v>0.37</c:v>
                </c:pt>
                <c:pt idx="13">
                  <c:v>0.42</c:v>
                </c:pt>
                <c:pt idx="14">
                  <c:v>0.34</c:v>
                </c:pt>
                <c:pt idx="15">
                  <c:v>0.32</c:v>
                </c:pt>
                <c:pt idx="16">
                  <c:v>0.34</c:v>
                </c:pt>
                <c:pt idx="17">
                  <c:v>0.45</c:v>
                </c:pt>
                <c:pt idx="18">
                  <c:v>0.78</c:v>
                </c:pt>
                <c:pt idx="19">
                  <c:v>1</c:v>
                </c:pt>
                <c:pt idx="20">
                  <c:v>0.82</c:v>
                </c:pt>
                <c:pt idx="21">
                  <c:v>0.6</c:v>
                </c:pt>
                <c:pt idx="22">
                  <c:v>0.4</c:v>
                </c:pt>
                <c:pt idx="23">
                  <c:v>0.28000000000000003</c:v>
                </c:pt>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741096456"/>
        <c:axId val="741101944"/>
      </c:lineChart>
      <c:catAx>
        <c:axId val="7410964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01944"/>
        <c:crosses val="autoZero"/>
        <c:auto val="1"/>
        <c:lblAlgn val="ctr"/>
        <c:lblOffset val="100"/>
        <c:noMultiLvlLbl val="0"/>
      </c:catAx>
      <c:valAx>
        <c:axId val="741101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0964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Schedules'!$B$95</c:f>
          <c:strCache>
            <c:ptCount val="1"/>
            <c:pt idx="0">
              <c:v>Receptacles - Always On</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Schedules'!$D$95</c:f>
              <c:strCache>
                <c:ptCount val="1"/>
                <c:pt idx="0">
                  <c:v>Weekday</c:v>
                </c:pt>
              </c:strCache>
            </c:strRef>
          </c:tx>
          <c:spPr>
            <a:ln w="28575" cap="rnd">
              <a:solidFill>
                <a:srgbClr val="A5A8D2"/>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Schedules'!$E$95:$AB$95</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'Post-1990 Schedules'!$D$96</c:f>
              <c:strCache>
                <c:ptCount val="1"/>
                <c:pt idx="0">
                  <c:v>Sat</c:v>
                </c:pt>
              </c:strCache>
            </c:strRef>
          </c:tx>
          <c:spPr>
            <a:ln w="28575" cap="rnd">
              <a:solidFill>
                <a:srgbClr val="696EB4"/>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Schedules'!$E$96:$AB$96</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'Post-1990 Schedules'!$D$97</c:f>
              <c:strCache>
                <c:ptCount val="1"/>
                <c:pt idx="0">
                  <c:v>Sun/Holiday</c:v>
                </c:pt>
              </c:strCache>
            </c:strRef>
          </c:tx>
          <c:spPr>
            <a:ln w="28575" cap="rnd">
              <a:solidFill>
                <a:srgbClr val="474C8E"/>
              </a:solidFill>
              <a:round/>
            </a:ln>
            <a:effectLst/>
          </c:spPr>
          <c:marker>
            <c:symbol val="none"/>
          </c:marker>
          <c:cat>
            <c:strRef>
              <c:f>'Post-1990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Schedules'!$E$97:$AB$97</c:f>
              <c:numCache>
                <c:formatCode>0.00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41094104"/>
        <c:axId val="741101160"/>
      </c:lineChart>
      <c:catAx>
        <c:axId val="7410941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01160"/>
        <c:crosses val="autoZero"/>
        <c:auto val="1"/>
        <c:lblAlgn val="ctr"/>
        <c:lblOffset val="100"/>
        <c:noMultiLvlLbl val="0"/>
      </c:catAx>
      <c:valAx>
        <c:axId val="741101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0941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Schedules'!$B$118</c:f>
          <c:strCache>
            <c:ptCount val="1"/>
            <c:pt idx="0">
              <c:v>Domestic Hot Water - Sinks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Schedules'!$D$118</c:f>
              <c:strCache>
                <c:ptCount val="1"/>
                <c:pt idx="0">
                  <c:v>Weekday</c:v>
                </c:pt>
              </c:strCache>
            </c:strRef>
          </c:tx>
          <c:spPr>
            <a:ln w="28575" cap="rnd">
              <a:solidFill>
                <a:srgbClr val="A5A8D2"/>
              </a:solidFill>
              <a:round/>
            </a:ln>
            <a:effectLst/>
          </c:spPr>
          <c:marker>
            <c:symbol val="none"/>
          </c:marker>
          <c:cat>
            <c:strRef>
              <c:f>'Post-1990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Schedules'!$E$118:$AB$118</c:f>
              <c:numCache>
                <c:formatCode>0.00</c:formatCode>
                <c:ptCount val="24"/>
                <c:pt idx="0">
                  <c:v>0.18</c:v>
                </c:pt>
                <c:pt idx="1">
                  <c:v>0.09</c:v>
                </c:pt>
                <c:pt idx="2">
                  <c:v>0.06</c:v>
                </c:pt>
                <c:pt idx="3">
                  <c:v>0.06</c:v>
                </c:pt>
                <c:pt idx="4">
                  <c:v>0.09</c:v>
                </c:pt>
                <c:pt idx="5">
                  <c:v>0.23</c:v>
                </c:pt>
                <c:pt idx="6">
                  <c:v>0.54</c:v>
                </c:pt>
                <c:pt idx="7">
                  <c:v>0.78</c:v>
                </c:pt>
                <c:pt idx="8">
                  <c:v>0.83</c:v>
                </c:pt>
                <c:pt idx="9">
                  <c:v>0.78</c:v>
                </c:pt>
                <c:pt idx="10">
                  <c:v>0.69</c:v>
                </c:pt>
                <c:pt idx="11">
                  <c:v>0.63</c:v>
                </c:pt>
                <c:pt idx="12">
                  <c:v>0.61</c:v>
                </c:pt>
                <c:pt idx="13">
                  <c:v>0.56999999999999995</c:v>
                </c:pt>
                <c:pt idx="14">
                  <c:v>0.52</c:v>
                </c:pt>
                <c:pt idx="15">
                  <c:v>0.54</c:v>
                </c:pt>
                <c:pt idx="16">
                  <c:v>0.61</c:v>
                </c:pt>
                <c:pt idx="17">
                  <c:v>0.82</c:v>
                </c:pt>
                <c:pt idx="18">
                  <c:v>0.94</c:v>
                </c:pt>
                <c:pt idx="19">
                  <c:v>0.87</c:v>
                </c:pt>
                <c:pt idx="20">
                  <c:v>0.71</c:v>
                </c:pt>
                <c:pt idx="21">
                  <c:v>0.61</c:v>
                </c:pt>
                <c:pt idx="22">
                  <c:v>0.5</c:v>
                </c:pt>
                <c:pt idx="23">
                  <c:v>0.34</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'Post-1990 Schedules'!$D$119</c:f>
              <c:strCache>
                <c:ptCount val="1"/>
                <c:pt idx="0">
                  <c:v>Sat</c:v>
                </c:pt>
              </c:strCache>
            </c:strRef>
          </c:tx>
          <c:spPr>
            <a:ln w="28575" cap="rnd">
              <a:solidFill>
                <a:srgbClr val="696EB4"/>
              </a:solidFill>
              <a:round/>
            </a:ln>
            <a:effectLst/>
          </c:spPr>
          <c:marker>
            <c:symbol val="none"/>
          </c:marker>
          <c:cat>
            <c:strRef>
              <c:f>'Post-1990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Schedules'!$E$119:$AB$119</c:f>
              <c:numCache>
                <c:formatCode>0.00</c:formatCode>
                <c:ptCount val="24"/>
                <c:pt idx="0">
                  <c:v>0.19</c:v>
                </c:pt>
                <c:pt idx="1">
                  <c:v>0.09</c:v>
                </c:pt>
                <c:pt idx="2">
                  <c:v>7.0000000000000007E-2</c:v>
                </c:pt>
                <c:pt idx="3">
                  <c:v>7.0000000000000007E-2</c:v>
                </c:pt>
                <c:pt idx="4">
                  <c:v>0.09</c:v>
                </c:pt>
                <c:pt idx="5">
                  <c:v>0.24</c:v>
                </c:pt>
                <c:pt idx="6">
                  <c:v>0.56999999999999995</c:v>
                </c:pt>
                <c:pt idx="7">
                  <c:v>0.83</c:v>
                </c:pt>
                <c:pt idx="8">
                  <c:v>0.88</c:v>
                </c:pt>
                <c:pt idx="9">
                  <c:v>0.83</c:v>
                </c:pt>
                <c:pt idx="10">
                  <c:v>0.73</c:v>
                </c:pt>
                <c:pt idx="11">
                  <c:v>0.67</c:v>
                </c:pt>
                <c:pt idx="12">
                  <c:v>0.65</c:v>
                </c:pt>
                <c:pt idx="13">
                  <c:v>0.61</c:v>
                </c:pt>
                <c:pt idx="14">
                  <c:v>0.55000000000000004</c:v>
                </c:pt>
                <c:pt idx="15">
                  <c:v>0.57999999999999996</c:v>
                </c:pt>
                <c:pt idx="16">
                  <c:v>0.64</c:v>
                </c:pt>
                <c:pt idx="17">
                  <c:v>0.87</c:v>
                </c:pt>
                <c:pt idx="18">
                  <c:v>1</c:v>
                </c:pt>
                <c:pt idx="19">
                  <c:v>0.92</c:v>
                </c:pt>
                <c:pt idx="20">
                  <c:v>0.76</c:v>
                </c:pt>
                <c:pt idx="21">
                  <c:v>0.64</c:v>
                </c:pt>
                <c:pt idx="22">
                  <c:v>0.53</c:v>
                </c:pt>
                <c:pt idx="23">
                  <c:v>0.36</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'Post-1990 Schedules'!$D$120</c:f>
              <c:strCache>
                <c:ptCount val="1"/>
                <c:pt idx="0">
                  <c:v>Sun/Holiday</c:v>
                </c:pt>
              </c:strCache>
            </c:strRef>
          </c:tx>
          <c:spPr>
            <a:ln w="28575" cap="rnd">
              <a:solidFill>
                <a:srgbClr val="474C8E"/>
              </a:solidFill>
              <a:round/>
            </a:ln>
            <a:effectLst/>
          </c:spPr>
          <c:marker>
            <c:symbol val="none"/>
          </c:marker>
          <c:cat>
            <c:strRef>
              <c:f>'Post-1990 Schedules'!$E$117:$AC$117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Schedules'!$E$120:$AB$120</c:f>
              <c:numCache>
                <c:formatCode>0.00</c:formatCode>
                <c:ptCount val="24"/>
                <c:pt idx="0">
                  <c:v>0.19</c:v>
                </c:pt>
                <c:pt idx="1">
                  <c:v>0.09</c:v>
                </c:pt>
                <c:pt idx="2">
                  <c:v>7.0000000000000007E-2</c:v>
                </c:pt>
                <c:pt idx="3">
                  <c:v>7.0000000000000007E-2</c:v>
                </c:pt>
                <c:pt idx="4">
                  <c:v>0.09</c:v>
                </c:pt>
                <c:pt idx="5">
                  <c:v>0.24</c:v>
                </c:pt>
                <c:pt idx="6">
                  <c:v>0.56999999999999995</c:v>
                </c:pt>
                <c:pt idx="7">
                  <c:v>0.83</c:v>
                </c:pt>
                <c:pt idx="8">
                  <c:v>0.88</c:v>
                </c:pt>
                <c:pt idx="9">
                  <c:v>0.83</c:v>
                </c:pt>
                <c:pt idx="10">
                  <c:v>0.73</c:v>
                </c:pt>
                <c:pt idx="11">
                  <c:v>0.67</c:v>
                </c:pt>
                <c:pt idx="12">
                  <c:v>0.65</c:v>
                </c:pt>
                <c:pt idx="13">
                  <c:v>0.61</c:v>
                </c:pt>
                <c:pt idx="14">
                  <c:v>0.55000000000000004</c:v>
                </c:pt>
                <c:pt idx="15">
                  <c:v>0.57999999999999996</c:v>
                </c:pt>
                <c:pt idx="16">
                  <c:v>0.64</c:v>
                </c:pt>
                <c:pt idx="17">
                  <c:v>0.87</c:v>
                </c:pt>
                <c:pt idx="18">
                  <c:v>1</c:v>
                </c:pt>
                <c:pt idx="19">
                  <c:v>0.92</c:v>
                </c:pt>
                <c:pt idx="20">
                  <c:v>0.76</c:v>
                </c:pt>
                <c:pt idx="21">
                  <c:v>0.64</c:v>
                </c:pt>
                <c:pt idx="22">
                  <c:v>0.53</c:v>
                </c:pt>
                <c:pt idx="23">
                  <c:v>0.36</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41098024"/>
        <c:axId val="741102336"/>
      </c:lineChart>
      <c:catAx>
        <c:axId val="7410980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02336"/>
        <c:crosses val="autoZero"/>
        <c:auto val="1"/>
        <c:lblAlgn val="ctr"/>
        <c:lblOffset val="100"/>
        <c:noMultiLvlLbl val="0"/>
      </c:catAx>
      <c:valAx>
        <c:axId val="741102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0980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Schedules'!$B$121</c:f>
          <c:strCache>
            <c:ptCount val="1"/>
            <c:pt idx="0">
              <c:v>Domestic Hot Water - Showers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Schedules'!$D$121</c:f>
              <c:strCache>
                <c:ptCount val="1"/>
                <c:pt idx="0">
                  <c:v>Weekday</c:v>
                </c:pt>
              </c:strCache>
            </c:strRef>
          </c:tx>
          <c:spPr>
            <a:ln w="28575" cap="rnd">
              <a:solidFill>
                <a:srgbClr val="A5A8D2"/>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Schedules'!$E$121:$AB$121</c:f>
              <c:numCache>
                <c:formatCode>0.00</c:formatCode>
                <c:ptCount val="24"/>
                <c:pt idx="0">
                  <c:v>0.08</c:v>
                </c:pt>
                <c:pt idx="1">
                  <c:v>0.04</c:v>
                </c:pt>
                <c:pt idx="2">
                  <c:v>0.03</c:v>
                </c:pt>
                <c:pt idx="3">
                  <c:v>0.04</c:v>
                </c:pt>
                <c:pt idx="4">
                  <c:v>0.11</c:v>
                </c:pt>
                <c:pt idx="5">
                  <c:v>0.41</c:v>
                </c:pt>
                <c:pt idx="6">
                  <c:v>0.93</c:v>
                </c:pt>
                <c:pt idx="7">
                  <c:v>0.93</c:v>
                </c:pt>
                <c:pt idx="8">
                  <c:v>0.75</c:v>
                </c:pt>
                <c:pt idx="9">
                  <c:v>0.59</c:v>
                </c:pt>
                <c:pt idx="10">
                  <c:v>0.47</c:v>
                </c:pt>
                <c:pt idx="11">
                  <c:v>0.37</c:v>
                </c:pt>
                <c:pt idx="12">
                  <c:v>0.27</c:v>
                </c:pt>
                <c:pt idx="13">
                  <c:v>0.23</c:v>
                </c:pt>
                <c:pt idx="14">
                  <c:v>0.2</c:v>
                </c:pt>
                <c:pt idx="15">
                  <c:v>0.21</c:v>
                </c:pt>
                <c:pt idx="16">
                  <c:v>0.24</c:v>
                </c:pt>
                <c:pt idx="17">
                  <c:v>0.31</c:v>
                </c:pt>
                <c:pt idx="18">
                  <c:v>0.34</c:v>
                </c:pt>
                <c:pt idx="19">
                  <c:v>0.34</c:v>
                </c:pt>
                <c:pt idx="20">
                  <c:v>0.33</c:v>
                </c:pt>
                <c:pt idx="21">
                  <c:v>0.32</c:v>
                </c:pt>
                <c:pt idx="22">
                  <c:v>0.23</c:v>
                </c:pt>
                <c:pt idx="23">
                  <c:v>0.17</c:v>
                </c:pt>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'Post-1990 Schedules'!$D$122</c:f>
              <c:strCache>
                <c:ptCount val="1"/>
                <c:pt idx="0">
                  <c:v>Sat</c:v>
                </c:pt>
              </c:strCache>
            </c:strRef>
          </c:tx>
          <c:spPr>
            <a:ln w="28575" cap="rnd">
              <a:solidFill>
                <a:srgbClr val="696EB4"/>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Schedules'!$E$122:$AB$122</c:f>
              <c:numCache>
                <c:formatCode>0.00</c:formatCode>
                <c:ptCount val="24"/>
                <c:pt idx="0">
                  <c:v>0.09</c:v>
                </c:pt>
                <c:pt idx="1">
                  <c:v>0.04</c:v>
                </c:pt>
                <c:pt idx="2">
                  <c:v>0.03</c:v>
                </c:pt>
                <c:pt idx="3">
                  <c:v>0.04</c:v>
                </c:pt>
                <c:pt idx="4">
                  <c:v>0.12</c:v>
                </c:pt>
                <c:pt idx="5">
                  <c:v>0.44</c:v>
                </c:pt>
                <c:pt idx="6">
                  <c:v>1</c:v>
                </c:pt>
                <c:pt idx="7">
                  <c:v>0.99</c:v>
                </c:pt>
                <c:pt idx="8">
                  <c:v>0.81</c:v>
                </c:pt>
                <c:pt idx="9">
                  <c:v>0.63</c:v>
                </c:pt>
                <c:pt idx="10">
                  <c:v>0.51</c:v>
                </c:pt>
                <c:pt idx="11">
                  <c:v>0.4</c:v>
                </c:pt>
                <c:pt idx="12">
                  <c:v>0.28999999999999998</c:v>
                </c:pt>
                <c:pt idx="13">
                  <c:v>0.25</c:v>
                </c:pt>
                <c:pt idx="14">
                  <c:v>0.214</c:v>
                </c:pt>
                <c:pt idx="15">
                  <c:v>0.22</c:v>
                </c:pt>
                <c:pt idx="16">
                  <c:v>0.26</c:v>
                </c:pt>
                <c:pt idx="17">
                  <c:v>0.33</c:v>
                </c:pt>
                <c:pt idx="18">
                  <c:v>0.36</c:v>
                </c:pt>
                <c:pt idx="19">
                  <c:v>0.36</c:v>
                </c:pt>
                <c:pt idx="20">
                  <c:v>0.36</c:v>
                </c:pt>
                <c:pt idx="21">
                  <c:v>0.35</c:v>
                </c:pt>
                <c:pt idx="22">
                  <c:v>0.25</c:v>
                </c:pt>
                <c:pt idx="23">
                  <c:v>0.18</c:v>
                </c:pt>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'Post-1990 Schedules'!$D$123</c:f>
              <c:strCache>
                <c:ptCount val="1"/>
                <c:pt idx="0">
                  <c:v>Sun/Holiday</c:v>
                </c:pt>
              </c:strCache>
            </c:strRef>
          </c:tx>
          <c:spPr>
            <a:ln w="28575" cap="rnd">
              <a:solidFill>
                <a:srgbClr val="474C8E"/>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Schedules'!$E$123:$AB$123</c:f>
              <c:numCache>
                <c:formatCode>0.00</c:formatCode>
                <c:ptCount val="24"/>
                <c:pt idx="0">
                  <c:v>0.09</c:v>
                </c:pt>
                <c:pt idx="1">
                  <c:v>0.04</c:v>
                </c:pt>
                <c:pt idx="2">
                  <c:v>0.03</c:v>
                </c:pt>
                <c:pt idx="3">
                  <c:v>0.04</c:v>
                </c:pt>
                <c:pt idx="4">
                  <c:v>0.12</c:v>
                </c:pt>
                <c:pt idx="5">
                  <c:v>0.44</c:v>
                </c:pt>
                <c:pt idx="6">
                  <c:v>1</c:v>
                </c:pt>
                <c:pt idx="7">
                  <c:v>0.99</c:v>
                </c:pt>
                <c:pt idx="8">
                  <c:v>0.81</c:v>
                </c:pt>
                <c:pt idx="9">
                  <c:v>0.63</c:v>
                </c:pt>
                <c:pt idx="10">
                  <c:v>0.51</c:v>
                </c:pt>
                <c:pt idx="11">
                  <c:v>0.4</c:v>
                </c:pt>
                <c:pt idx="12">
                  <c:v>0.28999999999999998</c:v>
                </c:pt>
                <c:pt idx="13">
                  <c:v>0.25</c:v>
                </c:pt>
                <c:pt idx="14">
                  <c:v>0.214</c:v>
                </c:pt>
                <c:pt idx="15">
                  <c:v>0.22</c:v>
                </c:pt>
                <c:pt idx="16">
                  <c:v>0.26</c:v>
                </c:pt>
                <c:pt idx="17">
                  <c:v>0.33</c:v>
                </c:pt>
                <c:pt idx="18">
                  <c:v>0.36</c:v>
                </c:pt>
                <c:pt idx="19">
                  <c:v>0.36</c:v>
                </c:pt>
                <c:pt idx="20">
                  <c:v>0.36</c:v>
                </c:pt>
                <c:pt idx="21">
                  <c:v>0.35</c:v>
                </c:pt>
                <c:pt idx="22">
                  <c:v>0.25</c:v>
                </c:pt>
                <c:pt idx="23">
                  <c:v>0.18</c:v>
                </c:pt>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741104688"/>
        <c:axId val="741105080"/>
      </c:lineChart>
      <c:catAx>
        <c:axId val="7411046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05080"/>
        <c:crosses val="autoZero"/>
        <c:auto val="1"/>
        <c:lblAlgn val="ctr"/>
        <c:lblOffset val="100"/>
        <c:noMultiLvlLbl val="0"/>
      </c:catAx>
      <c:valAx>
        <c:axId val="741105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046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Schedules'!$B$124</c:f>
          <c:strCache>
            <c:ptCount val="1"/>
            <c:pt idx="0">
              <c:v>Domestic Hot Water - Bath</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Schedules'!$D$124</c:f>
              <c:strCache>
                <c:ptCount val="1"/>
                <c:pt idx="0">
                  <c:v>Weekday</c:v>
                </c:pt>
              </c:strCache>
            </c:strRef>
          </c:tx>
          <c:spPr>
            <a:ln w="28575" cap="rnd">
              <a:solidFill>
                <a:srgbClr val="A5A8D2"/>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Schedules'!$E$124:$AB$124</c:f>
              <c:numCache>
                <c:formatCode>0.00</c:formatCode>
                <c:ptCount val="24"/>
                <c:pt idx="0">
                  <c:v>0.05</c:v>
                </c:pt>
                <c:pt idx="1">
                  <c:v>0.03</c:v>
                </c:pt>
                <c:pt idx="2">
                  <c:v>0.03</c:v>
                </c:pt>
                <c:pt idx="3">
                  <c:v>0.03</c:v>
                </c:pt>
                <c:pt idx="4">
                  <c:v>0.05</c:v>
                </c:pt>
                <c:pt idx="5">
                  <c:v>0.14000000000000001</c:v>
                </c:pt>
                <c:pt idx="6">
                  <c:v>0.33</c:v>
                </c:pt>
                <c:pt idx="7">
                  <c:v>0.41</c:v>
                </c:pt>
                <c:pt idx="8">
                  <c:v>0.47</c:v>
                </c:pt>
                <c:pt idx="9">
                  <c:v>0.41</c:v>
                </c:pt>
                <c:pt idx="10">
                  <c:v>0.33</c:v>
                </c:pt>
                <c:pt idx="11">
                  <c:v>0.25</c:v>
                </c:pt>
                <c:pt idx="12">
                  <c:v>0.22</c:v>
                </c:pt>
                <c:pt idx="13">
                  <c:v>0.16</c:v>
                </c:pt>
                <c:pt idx="14">
                  <c:v>0.16</c:v>
                </c:pt>
                <c:pt idx="15">
                  <c:v>0.16</c:v>
                </c:pt>
                <c:pt idx="16">
                  <c:v>0.27</c:v>
                </c:pt>
                <c:pt idx="17">
                  <c:v>0.33</c:v>
                </c:pt>
                <c:pt idx="18">
                  <c:v>0.55000000000000004</c:v>
                </c:pt>
                <c:pt idx="19">
                  <c:v>0.71</c:v>
                </c:pt>
                <c:pt idx="20">
                  <c:v>0.71</c:v>
                </c:pt>
                <c:pt idx="21">
                  <c:v>0.55000000000000004</c:v>
                </c:pt>
                <c:pt idx="22">
                  <c:v>0.47</c:v>
                </c:pt>
                <c:pt idx="23">
                  <c:v>0.27</c:v>
                </c:pt>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'Post-1990 Schedules'!$D$125</c:f>
              <c:strCache>
                <c:ptCount val="1"/>
                <c:pt idx="0">
                  <c:v>Sat</c:v>
                </c:pt>
              </c:strCache>
            </c:strRef>
          </c:tx>
          <c:spPr>
            <a:ln w="28575" cap="rnd">
              <a:solidFill>
                <a:srgbClr val="696EB4"/>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Schedules'!$E$125:$AB$125</c:f>
              <c:numCache>
                <c:formatCode>0.00</c:formatCode>
                <c:ptCount val="24"/>
                <c:pt idx="0">
                  <c:v>0.08</c:v>
                </c:pt>
                <c:pt idx="1">
                  <c:v>0.04</c:v>
                </c:pt>
                <c:pt idx="2">
                  <c:v>0.04</c:v>
                </c:pt>
                <c:pt idx="3">
                  <c:v>0.04</c:v>
                </c:pt>
                <c:pt idx="4">
                  <c:v>0.08</c:v>
                </c:pt>
                <c:pt idx="5">
                  <c:v>0.19</c:v>
                </c:pt>
                <c:pt idx="6">
                  <c:v>0.46</c:v>
                </c:pt>
                <c:pt idx="7">
                  <c:v>0.57999999999999996</c:v>
                </c:pt>
                <c:pt idx="8">
                  <c:v>0.65</c:v>
                </c:pt>
                <c:pt idx="9">
                  <c:v>0.57999999999999996</c:v>
                </c:pt>
                <c:pt idx="10">
                  <c:v>0.46</c:v>
                </c:pt>
                <c:pt idx="11">
                  <c:v>0.35</c:v>
                </c:pt>
                <c:pt idx="12">
                  <c:v>0.31</c:v>
                </c:pt>
                <c:pt idx="13">
                  <c:v>0.23</c:v>
                </c:pt>
                <c:pt idx="14">
                  <c:v>0.23</c:v>
                </c:pt>
                <c:pt idx="15">
                  <c:v>0.23</c:v>
                </c:pt>
                <c:pt idx="16">
                  <c:v>0.38</c:v>
                </c:pt>
                <c:pt idx="17">
                  <c:v>0.46</c:v>
                </c:pt>
                <c:pt idx="18">
                  <c:v>0.77</c:v>
                </c:pt>
                <c:pt idx="19">
                  <c:v>1</c:v>
                </c:pt>
                <c:pt idx="20">
                  <c:v>1</c:v>
                </c:pt>
                <c:pt idx="21">
                  <c:v>0.77</c:v>
                </c:pt>
                <c:pt idx="22">
                  <c:v>0.65</c:v>
                </c:pt>
                <c:pt idx="23">
                  <c:v>0.38</c:v>
                </c:pt>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'Post-1990 Schedules'!$D$126</c:f>
              <c:strCache>
                <c:ptCount val="1"/>
                <c:pt idx="0">
                  <c:v>Sun/Holiday</c:v>
                </c:pt>
              </c:strCache>
            </c:strRef>
          </c:tx>
          <c:spPr>
            <a:ln w="28575" cap="rnd">
              <a:solidFill>
                <a:srgbClr val="474C8E"/>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Schedules'!$E$126:$AB$126</c:f>
              <c:numCache>
                <c:formatCode>0.00</c:formatCode>
                <c:ptCount val="24"/>
                <c:pt idx="0">
                  <c:v>0.08</c:v>
                </c:pt>
                <c:pt idx="1">
                  <c:v>0.04</c:v>
                </c:pt>
                <c:pt idx="2">
                  <c:v>0.04</c:v>
                </c:pt>
                <c:pt idx="3">
                  <c:v>0.04</c:v>
                </c:pt>
                <c:pt idx="4">
                  <c:v>0.08</c:v>
                </c:pt>
                <c:pt idx="5">
                  <c:v>0.19</c:v>
                </c:pt>
                <c:pt idx="6">
                  <c:v>0.46</c:v>
                </c:pt>
                <c:pt idx="7">
                  <c:v>0.57999999999999996</c:v>
                </c:pt>
                <c:pt idx="8">
                  <c:v>0.65</c:v>
                </c:pt>
                <c:pt idx="9">
                  <c:v>0.57999999999999996</c:v>
                </c:pt>
                <c:pt idx="10">
                  <c:v>0.46</c:v>
                </c:pt>
                <c:pt idx="11">
                  <c:v>0.35</c:v>
                </c:pt>
                <c:pt idx="12">
                  <c:v>0.31</c:v>
                </c:pt>
                <c:pt idx="13">
                  <c:v>0.23</c:v>
                </c:pt>
                <c:pt idx="14">
                  <c:v>0.23</c:v>
                </c:pt>
                <c:pt idx="15">
                  <c:v>0.23</c:v>
                </c:pt>
                <c:pt idx="16">
                  <c:v>0.38</c:v>
                </c:pt>
                <c:pt idx="17">
                  <c:v>0.46</c:v>
                </c:pt>
                <c:pt idx="18">
                  <c:v>0.77</c:v>
                </c:pt>
                <c:pt idx="19">
                  <c:v>1</c:v>
                </c:pt>
                <c:pt idx="20">
                  <c:v>1</c:v>
                </c:pt>
                <c:pt idx="21">
                  <c:v>0.77</c:v>
                </c:pt>
                <c:pt idx="22">
                  <c:v>0.65</c:v>
                </c:pt>
                <c:pt idx="23">
                  <c:v>0.38</c:v>
                </c:pt>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741107824"/>
        <c:axId val="741117624"/>
      </c:lineChart>
      <c:catAx>
        <c:axId val="7411078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17624"/>
        <c:crosses val="autoZero"/>
        <c:auto val="1"/>
        <c:lblAlgn val="ctr"/>
        <c:lblOffset val="100"/>
        <c:noMultiLvlLbl val="0"/>
      </c:catAx>
      <c:valAx>
        <c:axId val="741117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078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Schedules'!$B$127</c:f>
          <c:strCache>
            <c:ptCount val="1"/>
            <c:pt idx="0">
              <c:v>Domestic Hot Water - Other Loads</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Schedules'!$D$127</c:f>
              <c:strCache>
                <c:ptCount val="1"/>
                <c:pt idx="0">
                  <c:v>Weekday</c:v>
                </c:pt>
              </c:strCache>
            </c:strRef>
          </c:tx>
          <c:spPr>
            <a:ln w="28575" cap="rnd">
              <a:solidFill>
                <a:srgbClr val="A5A8D2"/>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Schedules'!$E$127:$AB$127</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'Post-1990 Schedules'!$D$128</c:f>
              <c:strCache>
                <c:ptCount val="1"/>
                <c:pt idx="0">
                  <c:v>Sat</c:v>
                </c:pt>
              </c:strCache>
            </c:strRef>
          </c:tx>
          <c:spPr>
            <a:ln w="28575" cap="rnd">
              <a:solidFill>
                <a:srgbClr val="696EB4"/>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Schedules'!$E$128:$AB$128</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'Post-1990 Schedules'!$D$129</c:f>
              <c:strCache>
                <c:ptCount val="1"/>
                <c:pt idx="0">
                  <c:v>Sun/Holiday</c:v>
                </c:pt>
              </c:strCache>
            </c:strRef>
          </c:tx>
          <c:spPr>
            <a:ln w="28575" cap="rnd">
              <a:solidFill>
                <a:srgbClr val="474C8E"/>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Schedules'!$E$129:$AB$129</c:f>
              <c:numCache>
                <c:formatCode>0.00</c:formatCode>
                <c:ptCount val="24"/>
                <c:pt idx="0">
                  <c:v>0.14000000000000001</c:v>
                </c:pt>
                <c:pt idx="1">
                  <c:v>0.08</c:v>
                </c:pt>
                <c:pt idx="2">
                  <c:v>0.05</c:v>
                </c:pt>
                <c:pt idx="3">
                  <c:v>0.06</c:v>
                </c:pt>
                <c:pt idx="4">
                  <c:v>0.12</c:v>
                </c:pt>
                <c:pt idx="5">
                  <c:v>0.37</c:v>
                </c:pt>
                <c:pt idx="6">
                  <c:v>0.83</c:v>
                </c:pt>
                <c:pt idx="7">
                  <c:v>1</c:v>
                </c:pt>
                <c:pt idx="8">
                  <c:v>1</c:v>
                </c:pt>
                <c:pt idx="9">
                  <c:v>0.92</c:v>
                </c:pt>
                <c:pt idx="10">
                  <c:v>0.8</c:v>
                </c:pt>
                <c:pt idx="11">
                  <c:v>0.68</c:v>
                </c:pt>
                <c:pt idx="12">
                  <c:v>0.59</c:v>
                </c:pt>
                <c:pt idx="13">
                  <c:v>0.52</c:v>
                </c:pt>
                <c:pt idx="14">
                  <c:v>0.47</c:v>
                </c:pt>
                <c:pt idx="15">
                  <c:v>0.47</c:v>
                </c:pt>
                <c:pt idx="16">
                  <c:v>0.53</c:v>
                </c:pt>
                <c:pt idx="17">
                  <c:v>0.64</c:v>
                </c:pt>
                <c:pt idx="18">
                  <c:v>0.73</c:v>
                </c:pt>
                <c:pt idx="19">
                  <c:v>0.73</c:v>
                </c:pt>
                <c:pt idx="20">
                  <c:v>0.68</c:v>
                </c:pt>
                <c:pt idx="21">
                  <c:v>0.61</c:v>
                </c:pt>
                <c:pt idx="22">
                  <c:v>0.46</c:v>
                </c:pt>
                <c:pt idx="23">
                  <c:v>0.3</c:v>
                </c:pt>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741114880"/>
        <c:axId val="741117232"/>
      </c:lineChart>
      <c:catAx>
        <c:axId val="7411148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17232"/>
        <c:crosses val="autoZero"/>
        <c:auto val="1"/>
        <c:lblAlgn val="ctr"/>
        <c:lblOffset val="100"/>
        <c:noMultiLvlLbl val="0"/>
      </c:catAx>
      <c:valAx>
        <c:axId val="741117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148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Schedules'!$B$130</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Schedules'!$D$130</c:f>
              <c:strCache>
                <c:ptCount val="1"/>
                <c:pt idx="0">
                  <c:v>Weekday</c:v>
                </c:pt>
              </c:strCache>
            </c:strRef>
          </c:tx>
          <c:spPr>
            <a:ln w="28575" cap="rnd">
              <a:solidFill>
                <a:srgbClr val="A5A8D2"/>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Schedules'!$E$130:$AB$130</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'Post-1990 Schedules'!$D$131</c:f>
              <c:strCache>
                <c:ptCount val="1"/>
                <c:pt idx="0">
                  <c:v>Sat</c:v>
                </c:pt>
              </c:strCache>
            </c:strRef>
          </c:tx>
          <c:spPr>
            <a:ln w="28575" cap="rnd">
              <a:solidFill>
                <a:srgbClr val="696EB4"/>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Schedules'!$E$131:$AB$131</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'Post-1990 Schedules'!$D$132</c:f>
              <c:strCache>
                <c:ptCount val="1"/>
                <c:pt idx="0">
                  <c:v>Sun/Holiday</c:v>
                </c:pt>
              </c:strCache>
            </c:strRef>
          </c:tx>
          <c:spPr>
            <a:ln w="28575" cap="rnd">
              <a:solidFill>
                <a:srgbClr val="474C8E"/>
              </a:solidFill>
              <a:round/>
            </a:ln>
            <a:effectLst/>
          </c:spPr>
          <c:marker>
            <c:symbol val="none"/>
          </c:marker>
          <c:cat>
            <c:strRef>
              <c:f>'Post-1990 Schedules'!$E$117:$AB$117</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Schedules'!$E$132:$AB$132</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741119976"/>
        <c:axId val="741121936"/>
      </c:lineChart>
      <c:catAx>
        <c:axId val="7411199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21936"/>
        <c:crosses val="autoZero"/>
        <c:auto val="1"/>
        <c:lblAlgn val="ctr"/>
        <c:lblOffset val="100"/>
        <c:noMultiLvlLbl val="0"/>
      </c:catAx>
      <c:valAx>
        <c:axId val="741121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199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'Post-1990 Schedules'!$B$153</c:f>
          <c:strCache>
            <c:ptCount val="1"/>
            <c:pt idx="0">
              <c:v>Process Loads - Cooking Range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'Post-1990 Schedules'!$D$153</c:f>
              <c:strCache>
                <c:ptCount val="1"/>
                <c:pt idx="0">
                  <c:v>Weekday</c:v>
                </c:pt>
              </c:strCache>
            </c:strRef>
          </c:tx>
          <c:spPr>
            <a:ln w="28575" cap="rnd">
              <a:solidFill>
                <a:srgbClr val="A5A8D2"/>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Schedules'!$E$153:$AB$153</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'Post-1990 Schedules'!$D$154</c:f>
              <c:strCache>
                <c:ptCount val="1"/>
                <c:pt idx="0">
                  <c:v>Sat</c:v>
                </c:pt>
              </c:strCache>
            </c:strRef>
          </c:tx>
          <c:spPr>
            <a:ln w="28575" cap="rnd">
              <a:solidFill>
                <a:srgbClr val="696EB4"/>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Schedules'!$E$154:$AB$154</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'Post-1990 Schedules'!$D$155</c:f>
              <c:strCache>
                <c:ptCount val="1"/>
                <c:pt idx="0">
                  <c:v>Sun/Holiday</c:v>
                </c:pt>
              </c:strCache>
            </c:strRef>
          </c:tx>
          <c:spPr>
            <a:ln w="28575" cap="rnd">
              <a:solidFill>
                <a:srgbClr val="474C8E"/>
              </a:solidFill>
              <a:round/>
            </a:ln>
            <a:effectLst/>
          </c:spPr>
          <c:marker>
            <c:symbol val="none"/>
          </c:marker>
          <c:cat>
            <c:strRef>
              <c:f>'Post-1990 Schedules'!$E$152:$AB$152</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'Post-1990 Schedules'!$E$155:$AB$155</c:f>
              <c:numCache>
                <c:formatCode>0.00</c:formatCode>
                <c:ptCount val="24"/>
                <c:pt idx="0">
                  <c:v>0.05</c:v>
                </c:pt>
                <c:pt idx="1">
                  <c:v>0.05</c:v>
                </c:pt>
                <c:pt idx="2">
                  <c:v>0.02</c:v>
                </c:pt>
                <c:pt idx="3">
                  <c:v>0.02</c:v>
                </c:pt>
                <c:pt idx="4">
                  <c:v>0.05</c:v>
                </c:pt>
                <c:pt idx="5">
                  <c:v>7.0000000000000007E-2</c:v>
                </c:pt>
                <c:pt idx="6">
                  <c:v>0.17</c:v>
                </c:pt>
                <c:pt idx="7">
                  <c:v>0.28000000000000003</c:v>
                </c:pt>
                <c:pt idx="8">
                  <c:v>0.31</c:v>
                </c:pt>
                <c:pt idx="9">
                  <c:v>0.32</c:v>
                </c:pt>
                <c:pt idx="10">
                  <c:v>0.28000000000000003</c:v>
                </c:pt>
                <c:pt idx="11">
                  <c:v>0.33</c:v>
                </c:pt>
                <c:pt idx="12">
                  <c:v>0.38</c:v>
                </c:pt>
                <c:pt idx="13">
                  <c:v>0.31</c:v>
                </c:pt>
                <c:pt idx="14">
                  <c:v>0.28999999999999998</c:v>
                </c:pt>
                <c:pt idx="15">
                  <c:v>0.38</c:v>
                </c:pt>
                <c:pt idx="16">
                  <c:v>0.61</c:v>
                </c:pt>
                <c:pt idx="17">
                  <c:v>1</c:v>
                </c:pt>
                <c:pt idx="18">
                  <c:v>0.78</c:v>
                </c:pt>
                <c:pt idx="19">
                  <c:v>0.4</c:v>
                </c:pt>
                <c:pt idx="20">
                  <c:v>0.24</c:v>
                </c:pt>
                <c:pt idx="21">
                  <c:v>0.17</c:v>
                </c:pt>
                <c:pt idx="22">
                  <c:v>0.1</c:v>
                </c:pt>
                <c:pt idx="23">
                  <c:v>7.0000000000000007E-2</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741125464"/>
        <c:axId val="741127816"/>
      </c:lineChart>
      <c:catAx>
        <c:axId val="7411254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27816"/>
        <c:crosses val="autoZero"/>
        <c:auto val="1"/>
        <c:lblAlgn val="ctr"/>
        <c:lblOffset val="100"/>
        <c:noMultiLvlLbl val="0"/>
      </c:catAx>
      <c:valAx>
        <c:axId val="741127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411254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4.xml"/><Relationship Id="rId13" Type="http://schemas.openxmlformats.org/officeDocument/2006/relationships/chart" Target="../charts/chart39.xml"/><Relationship Id="rId18" Type="http://schemas.openxmlformats.org/officeDocument/2006/relationships/chart" Target="../charts/chart44.xml"/><Relationship Id="rId26" Type="http://schemas.openxmlformats.org/officeDocument/2006/relationships/chart" Target="../charts/chart52.xml"/><Relationship Id="rId3" Type="http://schemas.openxmlformats.org/officeDocument/2006/relationships/chart" Target="../charts/chart29.xml"/><Relationship Id="rId21" Type="http://schemas.openxmlformats.org/officeDocument/2006/relationships/chart" Target="../charts/chart47.xml"/><Relationship Id="rId7" Type="http://schemas.openxmlformats.org/officeDocument/2006/relationships/chart" Target="../charts/chart33.xml"/><Relationship Id="rId12" Type="http://schemas.openxmlformats.org/officeDocument/2006/relationships/chart" Target="../charts/chart38.xml"/><Relationship Id="rId17" Type="http://schemas.openxmlformats.org/officeDocument/2006/relationships/chart" Target="../charts/chart43.xml"/><Relationship Id="rId25" Type="http://schemas.openxmlformats.org/officeDocument/2006/relationships/chart" Target="../charts/chart51.xml"/><Relationship Id="rId2" Type="http://schemas.openxmlformats.org/officeDocument/2006/relationships/chart" Target="../charts/chart28.xml"/><Relationship Id="rId16" Type="http://schemas.openxmlformats.org/officeDocument/2006/relationships/chart" Target="../charts/chart42.xml"/><Relationship Id="rId20" Type="http://schemas.openxmlformats.org/officeDocument/2006/relationships/chart" Target="../charts/chart46.xml"/><Relationship Id="rId1" Type="http://schemas.openxmlformats.org/officeDocument/2006/relationships/chart" Target="../charts/chart27.xml"/><Relationship Id="rId6" Type="http://schemas.openxmlformats.org/officeDocument/2006/relationships/chart" Target="../charts/chart32.xml"/><Relationship Id="rId11" Type="http://schemas.openxmlformats.org/officeDocument/2006/relationships/chart" Target="../charts/chart37.xml"/><Relationship Id="rId24" Type="http://schemas.openxmlformats.org/officeDocument/2006/relationships/chart" Target="../charts/chart50.xml"/><Relationship Id="rId5" Type="http://schemas.openxmlformats.org/officeDocument/2006/relationships/chart" Target="../charts/chart31.xml"/><Relationship Id="rId15" Type="http://schemas.openxmlformats.org/officeDocument/2006/relationships/chart" Target="../charts/chart41.xml"/><Relationship Id="rId23" Type="http://schemas.openxmlformats.org/officeDocument/2006/relationships/chart" Target="../charts/chart49.xml"/><Relationship Id="rId10" Type="http://schemas.openxmlformats.org/officeDocument/2006/relationships/chart" Target="../charts/chart36.xml"/><Relationship Id="rId19" Type="http://schemas.openxmlformats.org/officeDocument/2006/relationships/chart" Target="../charts/chart45.xml"/><Relationship Id="rId4" Type="http://schemas.openxmlformats.org/officeDocument/2006/relationships/chart" Target="../charts/chart30.xml"/><Relationship Id="rId9" Type="http://schemas.openxmlformats.org/officeDocument/2006/relationships/chart" Target="../charts/chart35.xml"/><Relationship Id="rId14" Type="http://schemas.openxmlformats.org/officeDocument/2006/relationships/chart" Target="../charts/chart40.xml"/><Relationship Id="rId22" Type="http://schemas.openxmlformats.org/officeDocument/2006/relationships/chart" Target="../charts/chart4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60.xml"/><Relationship Id="rId13" Type="http://schemas.openxmlformats.org/officeDocument/2006/relationships/chart" Target="../charts/chart65.xml"/><Relationship Id="rId18" Type="http://schemas.openxmlformats.org/officeDocument/2006/relationships/chart" Target="../charts/chart70.xml"/><Relationship Id="rId26" Type="http://schemas.openxmlformats.org/officeDocument/2006/relationships/chart" Target="../charts/chart78.xml"/><Relationship Id="rId3" Type="http://schemas.openxmlformats.org/officeDocument/2006/relationships/chart" Target="../charts/chart55.xml"/><Relationship Id="rId21" Type="http://schemas.openxmlformats.org/officeDocument/2006/relationships/chart" Target="../charts/chart73.xml"/><Relationship Id="rId7" Type="http://schemas.openxmlformats.org/officeDocument/2006/relationships/chart" Target="../charts/chart59.xml"/><Relationship Id="rId12" Type="http://schemas.openxmlformats.org/officeDocument/2006/relationships/chart" Target="../charts/chart64.xml"/><Relationship Id="rId17" Type="http://schemas.openxmlformats.org/officeDocument/2006/relationships/chart" Target="../charts/chart69.xml"/><Relationship Id="rId25" Type="http://schemas.openxmlformats.org/officeDocument/2006/relationships/chart" Target="../charts/chart77.xml"/><Relationship Id="rId2" Type="http://schemas.openxmlformats.org/officeDocument/2006/relationships/chart" Target="../charts/chart54.xml"/><Relationship Id="rId16" Type="http://schemas.openxmlformats.org/officeDocument/2006/relationships/chart" Target="../charts/chart68.xml"/><Relationship Id="rId20" Type="http://schemas.openxmlformats.org/officeDocument/2006/relationships/chart" Target="../charts/chart72.xml"/><Relationship Id="rId1" Type="http://schemas.openxmlformats.org/officeDocument/2006/relationships/chart" Target="../charts/chart53.xml"/><Relationship Id="rId6" Type="http://schemas.openxmlformats.org/officeDocument/2006/relationships/chart" Target="../charts/chart58.xml"/><Relationship Id="rId11" Type="http://schemas.openxmlformats.org/officeDocument/2006/relationships/chart" Target="../charts/chart63.xml"/><Relationship Id="rId24" Type="http://schemas.openxmlformats.org/officeDocument/2006/relationships/chart" Target="../charts/chart76.xml"/><Relationship Id="rId5" Type="http://schemas.openxmlformats.org/officeDocument/2006/relationships/chart" Target="../charts/chart57.xml"/><Relationship Id="rId15" Type="http://schemas.openxmlformats.org/officeDocument/2006/relationships/chart" Target="../charts/chart67.xml"/><Relationship Id="rId23" Type="http://schemas.openxmlformats.org/officeDocument/2006/relationships/chart" Target="../charts/chart75.xml"/><Relationship Id="rId10" Type="http://schemas.openxmlformats.org/officeDocument/2006/relationships/chart" Target="../charts/chart62.xml"/><Relationship Id="rId19" Type="http://schemas.openxmlformats.org/officeDocument/2006/relationships/chart" Target="../charts/chart71.xml"/><Relationship Id="rId4" Type="http://schemas.openxmlformats.org/officeDocument/2006/relationships/chart" Target="../charts/chart56.xml"/><Relationship Id="rId9" Type="http://schemas.openxmlformats.org/officeDocument/2006/relationships/chart" Target="../charts/chart61.xml"/><Relationship Id="rId14" Type="http://schemas.openxmlformats.org/officeDocument/2006/relationships/chart" Target="../charts/chart66.xml"/><Relationship Id="rId22" Type="http://schemas.openxmlformats.org/officeDocument/2006/relationships/chart" Target="../charts/chart74.xml"/></Relationships>
</file>

<file path=xl/drawings/_rels/drawing5.xml.rels><?xml version="1.0" encoding="UTF-8" standalone="yes"?>
<Relationships xmlns="http://schemas.openxmlformats.org/package/2006/relationships"><Relationship Id="rId8" Type="http://schemas.openxmlformats.org/officeDocument/2006/relationships/chart" Target="../charts/chart86.xml"/><Relationship Id="rId13" Type="http://schemas.openxmlformats.org/officeDocument/2006/relationships/chart" Target="../charts/chart91.xml"/><Relationship Id="rId18" Type="http://schemas.openxmlformats.org/officeDocument/2006/relationships/chart" Target="../charts/chart96.xml"/><Relationship Id="rId26" Type="http://schemas.openxmlformats.org/officeDocument/2006/relationships/chart" Target="../charts/chart104.xml"/><Relationship Id="rId3" Type="http://schemas.openxmlformats.org/officeDocument/2006/relationships/chart" Target="../charts/chart81.xml"/><Relationship Id="rId21" Type="http://schemas.openxmlformats.org/officeDocument/2006/relationships/chart" Target="../charts/chart99.xml"/><Relationship Id="rId7" Type="http://schemas.openxmlformats.org/officeDocument/2006/relationships/chart" Target="../charts/chart85.xml"/><Relationship Id="rId12" Type="http://schemas.openxmlformats.org/officeDocument/2006/relationships/chart" Target="../charts/chart90.xml"/><Relationship Id="rId17" Type="http://schemas.openxmlformats.org/officeDocument/2006/relationships/chart" Target="../charts/chart95.xml"/><Relationship Id="rId25" Type="http://schemas.openxmlformats.org/officeDocument/2006/relationships/chart" Target="../charts/chart103.xml"/><Relationship Id="rId2" Type="http://schemas.openxmlformats.org/officeDocument/2006/relationships/chart" Target="../charts/chart80.xml"/><Relationship Id="rId16" Type="http://schemas.openxmlformats.org/officeDocument/2006/relationships/chart" Target="../charts/chart94.xml"/><Relationship Id="rId20" Type="http://schemas.openxmlformats.org/officeDocument/2006/relationships/chart" Target="../charts/chart98.xml"/><Relationship Id="rId1" Type="http://schemas.openxmlformats.org/officeDocument/2006/relationships/chart" Target="../charts/chart79.xml"/><Relationship Id="rId6" Type="http://schemas.openxmlformats.org/officeDocument/2006/relationships/chart" Target="../charts/chart84.xml"/><Relationship Id="rId11" Type="http://schemas.openxmlformats.org/officeDocument/2006/relationships/chart" Target="../charts/chart89.xml"/><Relationship Id="rId24" Type="http://schemas.openxmlformats.org/officeDocument/2006/relationships/chart" Target="../charts/chart102.xml"/><Relationship Id="rId5" Type="http://schemas.openxmlformats.org/officeDocument/2006/relationships/chart" Target="../charts/chart83.xml"/><Relationship Id="rId15" Type="http://schemas.openxmlformats.org/officeDocument/2006/relationships/chart" Target="../charts/chart93.xml"/><Relationship Id="rId23" Type="http://schemas.openxmlformats.org/officeDocument/2006/relationships/chart" Target="../charts/chart101.xml"/><Relationship Id="rId10" Type="http://schemas.openxmlformats.org/officeDocument/2006/relationships/chart" Target="../charts/chart88.xml"/><Relationship Id="rId19" Type="http://schemas.openxmlformats.org/officeDocument/2006/relationships/chart" Target="../charts/chart97.xml"/><Relationship Id="rId4" Type="http://schemas.openxmlformats.org/officeDocument/2006/relationships/chart" Target="../charts/chart82.xml"/><Relationship Id="rId9" Type="http://schemas.openxmlformats.org/officeDocument/2006/relationships/chart" Target="../charts/chart87.xml"/><Relationship Id="rId14" Type="http://schemas.openxmlformats.org/officeDocument/2006/relationships/chart" Target="../charts/chart92.xml"/><Relationship Id="rId22" Type="http://schemas.openxmlformats.org/officeDocument/2006/relationships/chart" Target="../charts/chart100.xml"/></Relationships>
</file>

<file path=xl/drawings/drawing1.xml><?xml version="1.0" encoding="utf-8"?>
<xdr:wsDr xmlns:xdr="http://schemas.openxmlformats.org/drawingml/2006/spreadsheetDrawing" xmlns:a="http://schemas.openxmlformats.org/drawingml/2006/main">
  <xdr:twoCellAnchor>
    <xdr:from>
      <xdr:col>4</xdr:col>
      <xdr:colOff>1383257</xdr:colOff>
      <xdr:row>7</xdr:row>
      <xdr:rowOff>99795</xdr:rowOff>
    </xdr:from>
    <xdr:to>
      <xdr:col>5</xdr:col>
      <xdr:colOff>240256</xdr:colOff>
      <xdr:row>7</xdr:row>
      <xdr:rowOff>99795</xdr:rowOff>
    </xdr:to>
    <xdr:cxnSp macro="">
      <xdr:nvCxnSpPr>
        <xdr:cNvPr id="3" name="Straight Arrow Connector 2">
          <a:extLst>
            <a:ext uri="{FF2B5EF4-FFF2-40B4-BE49-F238E27FC236}">
              <a16:creationId xmlns:a16="http://schemas.microsoft.com/office/drawing/2014/main" xmlns="" id="{00000000-0008-0000-0100-000003000000}"/>
            </a:ext>
          </a:extLst>
        </xdr:cNvPr>
        <xdr:cNvCxnSpPr/>
      </xdr:nvCxnSpPr>
      <xdr:spPr>
        <a:xfrm>
          <a:off x="6812507" y="1452345"/>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1401902</xdr:colOff>
      <xdr:row>7</xdr:row>
      <xdr:rowOff>97897</xdr:rowOff>
    </xdr:from>
    <xdr:to>
      <xdr:col>6</xdr:col>
      <xdr:colOff>258901</xdr:colOff>
      <xdr:row>7</xdr:row>
      <xdr:rowOff>97897</xdr:rowOff>
    </xdr:to>
    <xdr:cxnSp macro="">
      <xdr:nvCxnSpPr>
        <xdr:cNvPr id="5" name="Straight Arrow Connector 4">
          <a:extLst>
            <a:ext uri="{FF2B5EF4-FFF2-40B4-BE49-F238E27FC236}">
              <a16:creationId xmlns:a16="http://schemas.microsoft.com/office/drawing/2014/main" xmlns="" id="{00000000-0008-0000-0100-000005000000}"/>
            </a:ext>
          </a:extLst>
        </xdr:cNvPr>
        <xdr:cNvCxnSpPr/>
      </xdr:nvCxnSpPr>
      <xdr:spPr>
        <a:xfrm>
          <a:off x="8402777" y="1450447"/>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1363450</xdr:colOff>
      <xdr:row>24</xdr:row>
      <xdr:rowOff>99171</xdr:rowOff>
    </xdr:from>
    <xdr:to>
      <xdr:col>5</xdr:col>
      <xdr:colOff>225095</xdr:colOff>
      <xdr:row>24</xdr:row>
      <xdr:rowOff>99172</xdr:rowOff>
    </xdr:to>
    <xdr:cxnSp macro="">
      <xdr:nvCxnSpPr>
        <xdr:cNvPr id="7" name="Straight Arrow Connector 6">
          <a:extLst>
            <a:ext uri="{FF2B5EF4-FFF2-40B4-BE49-F238E27FC236}">
              <a16:creationId xmlns:a16="http://schemas.microsoft.com/office/drawing/2014/main" xmlns="" id="{00000000-0008-0000-0100-000007000000}"/>
            </a:ext>
          </a:extLst>
        </xdr:cNvPr>
        <xdr:cNvCxnSpPr/>
      </xdr:nvCxnSpPr>
      <xdr:spPr>
        <a:xfrm flipH="1" flipV="1">
          <a:off x="6792700" y="4814046"/>
          <a:ext cx="433270"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1337216</xdr:colOff>
      <xdr:row>24</xdr:row>
      <xdr:rowOff>100623</xdr:rowOff>
    </xdr:from>
    <xdr:to>
      <xdr:col>6</xdr:col>
      <xdr:colOff>198862</xdr:colOff>
      <xdr:row>24</xdr:row>
      <xdr:rowOff>100624</xdr:rowOff>
    </xdr:to>
    <xdr:cxnSp macro="">
      <xdr:nvCxnSpPr>
        <xdr:cNvPr id="10" name="Straight Arrow Connector 9">
          <a:extLst>
            <a:ext uri="{FF2B5EF4-FFF2-40B4-BE49-F238E27FC236}">
              <a16:creationId xmlns:a16="http://schemas.microsoft.com/office/drawing/2014/main" xmlns="" id="{00000000-0008-0000-0100-00000A000000}"/>
            </a:ext>
          </a:extLst>
        </xdr:cNvPr>
        <xdr:cNvCxnSpPr/>
      </xdr:nvCxnSpPr>
      <xdr:spPr>
        <a:xfrm flipH="1" flipV="1">
          <a:off x="8338091" y="4815498"/>
          <a:ext cx="433271"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6" name="Chart 25">
          <a:extLst>
            <a:ext uri="{FF2B5EF4-FFF2-40B4-BE49-F238E27FC236}">
              <a16:creationId xmlns:a16="http://schemas.microsoft.com/office/drawing/2014/main" xmlns="" id="{00000000-0008-0000-07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27" name="Chart 26">
          <a:extLst>
            <a:ext uri="{FF2B5EF4-FFF2-40B4-BE49-F238E27FC236}">
              <a16:creationId xmlns:a16="http://schemas.microsoft.com/office/drawing/2014/main" xmlns=""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28" name="Chart 27">
          <a:extLst>
            <a:ext uri="{FF2B5EF4-FFF2-40B4-BE49-F238E27FC236}">
              <a16:creationId xmlns:a16="http://schemas.microsoft.com/office/drawing/2014/main" xmlns="" id="{00000000-0008-0000-07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29" name="Chart 28">
          <a:extLst>
            <a:ext uri="{FF2B5EF4-FFF2-40B4-BE49-F238E27FC236}">
              <a16:creationId xmlns:a16="http://schemas.microsoft.com/office/drawing/2014/main" xmlns="" id="{00000000-0008-0000-07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30" name="Chart 29">
          <a:extLst>
            <a:ext uri="{FF2B5EF4-FFF2-40B4-BE49-F238E27FC236}">
              <a16:creationId xmlns:a16="http://schemas.microsoft.com/office/drawing/2014/main" xmlns="" id="{00000000-0008-0000-07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31" name="Chart 30">
          <a:extLst>
            <a:ext uri="{FF2B5EF4-FFF2-40B4-BE49-F238E27FC236}">
              <a16:creationId xmlns:a16="http://schemas.microsoft.com/office/drawing/2014/main" xmlns="" id="{00000000-0008-0000-07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32" name="Chart 31">
          <a:extLst>
            <a:ext uri="{FF2B5EF4-FFF2-40B4-BE49-F238E27FC236}">
              <a16:creationId xmlns:a16="http://schemas.microsoft.com/office/drawing/2014/main" xmlns="" id="{00000000-0008-0000-07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33" name="Chart 32">
          <a:extLst>
            <a:ext uri="{FF2B5EF4-FFF2-40B4-BE49-F238E27FC236}">
              <a16:creationId xmlns:a16="http://schemas.microsoft.com/office/drawing/2014/main" xmlns="" id="{00000000-0008-0000-07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34" name="Chart 33">
          <a:extLst>
            <a:ext uri="{FF2B5EF4-FFF2-40B4-BE49-F238E27FC236}">
              <a16:creationId xmlns:a16="http://schemas.microsoft.com/office/drawing/2014/main" xmlns="" id="{00000000-0008-0000-07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35" name="Chart 34">
          <a:extLst>
            <a:ext uri="{FF2B5EF4-FFF2-40B4-BE49-F238E27FC236}">
              <a16:creationId xmlns:a16="http://schemas.microsoft.com/office/drawing/2014/main" xmlns="" id="{00000000-0008-0000-07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36" name="Chart 35">
          <a:extLst>
            <a:ext uri="{FF2B5EF4-FFF2-40B4-BE49-F238E27FC236}">
              <a16:creationId xmlns:a16="http://schemas.microsoft.com/office/drawing/2014/main" xmlns="" id="{00000000-0008-0000-0700-00002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37" name="Chart 36">
          <a:extLst>
            <a:ext uri="{FF2B5EF4-FFF2-40B4-BE49-F238E27FC236}">
              <a16:creationId xmlns:a16="http://schemas.microsoft.com/office/drawing/2014/main" xmlns="" id="{00000000-0008-0000-0700-00002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38" name="Chart 37">
          <a:extLst>
            <a:ext uri="{FF2B5EF4-FFF2-40B4-BE49-F238E27FC236}">
              <a16:creationId xmlns:a16="http://schemas.microsoft.com/office/drawing/2014/main" xmlns="" id="{00000000-0008-0000-0700-00002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39" name="Chart 38">
          <a:extLst>
            <a:ext uri="{FF2B5EF4-FFF2-40B4-BE49-F238E27FC236}">
              <a16:creationId xmlns:a16="http://schemas.microsoft.com/office/drawing/2014/main" xmlns="" id="{00000000-0008-0000-07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40" name="Chart 39">
          <a:extLst>
            <a:ext uri="{FF2B5EF4-FFF2-40B4-BE49-F238E27FC236}">
              <a16:creationId xmlns:a16="http://schemas.microsoft.com/office/drawing/2014/main" xmlns="" id="{00000000-0008-0000-07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41" name="Chart 40">
          <a:extLst>
            <a:ext uri="{FF2B5EF4-FFF2-40B4-BE49-F238E27FC236}">
              <a16:creationId xmlns:a16="http://schemas.microsoft.com/office/drawing/2014/main" xmlns="" id="{00000000-0008-0000-0700-00002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76200</xdr:colOff>
      <xdr:row>98</xdr:row>
      <xdr:rowOff>19050</xdr:rowOff>
    </xdr:from>
    <xdr:to>
      <xdr:col>31</xdr:col>
      <xdr:colOff>506556</xdr:colOff>
      <xdr:row>111</xdr:row>
      <xdr:rowOff>60614</xdr:rowOff>
    </xdr:to>
    <xdr:graphicFrame macro="">
      <xdr:nvGraphicFramePr>
        <xdr:cNvPr id="42" name="Chart 41">
          <a:extLst>
            <a:ext uri="{FF2B5EF4-FFF2-40B4-BE49-F238E27FC236}">
              <a16:creationId xmlns:a16="http://schemas.microsoft.com/office/drawing/2014/main" xmlns="" id="{00000000-0008-0000-0700-00002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00000000-0008-0000-08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00000000-0008-0000-08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00000000-0008-0000-08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00000000-0008-0000-08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00000000-0008-0000-08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00000000-0008-0000-08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00000000-0008-0000-08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00000000-0008-0000-08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0</xdr:colOff>
      <xdr:row>98</xdr:row>
      <xdr:rowOff>0</xdr:rowOff>
    </xdr:from>
    <xdr:to>
      <xdr:col>31</xdr:col>
      <xdr:colOff>430356</xdr:colOff>
      <xdr:row>111</xdr:row>
      <xdr:rowOff>41564</xdr:rowOff>
    </xdr:to>
    <xdr:graphicFrame macro="">
      <xdr:nvGraphicFramePr>
        <xdr:cNvPr id="27" name="Chart 26">
          <a:extLst>
            <a:ext uri="{FF2B5EF4-FFF2-40B4-BE49-F238E27FC236}">
              <a16:creationId xmlns:a16="http://schemas.microsoft.com/office/drawing/2014/main" xmlns="" id="{00000000-0008-0000-08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00000000-0008-0000-09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00000000-0008-0000-09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00000000-0008-0000-09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0</xdr:colOff>
      <xdr:row>98</xdr:row>
      <xdr:rowOff>0</xdr:rowOff>
    </xdr:from>
    <xdr:to>
      <xdr:col>31</xdr:col>
      <xdr:colOff>430356</xdr:colOff>
      <xdr:row>111</xdr:row>
      <xdr:rowOff>41564</xdr:rowOff>
    </xdr:to>
    <xdr:graphicFrame macro="">
      <xdr:nvGraphicFramePr>
        <xdr:cNvPr id="27" name="Chart 26">
          <a:extLst>
            <a:ext uri="{FF2B5EF4-FFF2-40B4-BE49-F238E27FC236}">
              <a16:creationId xmlns:a16="http://schemas.microsoft.com/office/drawing/2014/main" xmlns="" id="{00000000-0008-0000-09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a16="http://schemas.microsoft.com/office/drawing/2014/main" xmlns=""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a16="http://schemas.microsoft.com/office/drawing/2014/main" xmlns=""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a16="http://schemas.microsoft.com/office/drawing/2014/main" xmlns=""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a16="http://schemas.microsoft.com/office/drawing/2014/main" xmlns=""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a16="http://schemas.microsoft.com/office/drawing/2014/main" xmlns=""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a16="http://schemas.microsoft.com/office/drawing/2014/main" xmlns=""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a16="http://schemas.microsoft.com/office/drawing/2014/main" xmlns=""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a16="http://schemas.microsoft.com/office/drawing/2014/main" xmlns=""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a16="http://schemas.microsoft.com/office/drawing/2014/main" xmlns=""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98</xdr:row>
      <xdr:rowOff>0</xdr:rowOff>
    </xdr:from>
    <xdr:to>
      <xdr:col>2</xdr:col>
      <xdr:colOff>543791</xdr:colOff>
      <xdr:row>111</xdr:row>
      <xdr:rowOff>41564</xdr:rowOff>
    </xdr:to>
    <xdr:graphicFrame macro="">
      <xdr:nvGraphicFramePr>
        <xdr:cNvPr id="12" name="Chart 11">
          <a:extLst>
            <a:ext uri="{FF2B5EF4-FFF2-40B4-BE49-F238E27FC236}">
              <a16:creationId xmlns:a16="http://schemas.microsoft.com/office/drawing/2014/main" xmlns=""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98</xdr:row>
      <xdr:rowOff>0</xdr:rowOff>
    </xdr:from>
    <xdr:to>
      <xdr:col>7</xdr:col>
      <xdr:colOff>284018</xdr:colOff>
      <xdr:row>111</xdr:row>
      <xdr:rowOff>41564</xdr:rowOff>
    </xdr:to>
    <xdr:graphicFrame macro="">
      <xdr:nvGraphicFramePr>
        <xdr:cNvPr id="13" name="Chart 12">
          <a:extLst>
            <a:ext uri="{FF2B5EF4-FFF2-40B4-BE49-F238E27FC236}">
              <a16:creationId xmlns:a16="http://schemas.microsoft.com/office/drawing/2014/main" xmlns=""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98</xdr:row>
      <xdr:rowOff>0</xdr:rowOff>
    </xdr:from>
    <xdr:to>
      <xdr:col>15</xdr:col>
      <xdr:colOff>145472</xdr:colOff>
      <xdr:row>111</xdr:row>
      <xdr:rowOff>41564</xdr:rowOff>
    </xdr:to>
    <xdr:graphicFrame macro="">
      <xdr:nvGraphicFramePr>
        <xdr:cNvPr id="14" name="Chart 13">
          <a:extLst>
            <a:ext uri="{FF2B5EF4-FFF2-40B4-BE49-F238E27FC236}">
              <a16:creationId xmlns:a16="http://schemas.microsoft.com/office/drawing/2014/main" xmlns=""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98</xdr:row>
      <xdr:rowOff>0</xdr:rowOff>
    </xdr:from>
    <xdr:to>
      <xdr:col>22</xdr:col>
      <xdr:colOff>6927</xdr:colOff>
      <xdr:row>111</xdr:row>
      <xdr:rowOff>41564</xdr:rowOff>
    </xdr:to>
    <xdr:graphicFrame macro="">
      <xdr:nvGraphicFramePr>
        <xdr:cNvPr id="15" name="Chart 14">
          <a:extLst>
            <a:ext uri="{FF2B5EF4-FFF2-40B4-BE49-F238E27FC236}">
              <a16:creationId xmlns:a16="http://schemas.microsoft.com/office/drawing/2014/main" xmlns=""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98</xdr:row>
      <xdr:rowOff>0</xdr:rowOff>
    </xdr:from>
    <xdr:to>
      <xdr:col>28</xdr:col>
      <xdr:colOff>284018</xdr:colOff>
      <xdr:row>111</xdr:row>
      <xdr:rowOff>41564</xdr:rowOff>
    </xdr:to>
    <xdr:graphicFrame macro="">
      <xdr:nvGraphicFramePr>
        <xdr:cNvPr id="16" name="Chart 15">
          <a:extLst>
            <a:ext uri="{FF2B5EF4-FFF2-40B4-BE49-F238E27FC236}">
              <a16:creationId xmlns:a16="http://schemas.microsoft.com/office/drawing/2014/main" xmlns=""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133</xdr:row>
      <xdr:rowOff>0</xdr:rowOff>
    </xdr:from>
    <xdr:to>
      <xdr:col>2</xdr:col>
      <xdr:colOff>543791</xdr:colOff>
      <xdr:row>146</xdr:row>
      <xdr:rowOff>41564</xdr:rowOff>
    </xdr:to>
    <xdr:graphicFrame macro="">
      <xdr:nvGraphicFramePr>
        <xdr:cNvPr id="17" name="Chart 16">
          <a:extLst>
            <a:ext uri="{FF2B5EF4-FFF2-40B4-BE49-F238E27FC236}">
              <a16:creationId xmlns:a16="http://schemas.microsoft.com/office/drawing/2014/main" xmlns="" id="{00000000-0008-0000-0A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133</xdr:row>
      <xdr:rowOff>0</xdr:rowOff>
    </xdr:from>
    <xdr:to>
      <xdr:col>7</xdr:col>
      <xdr:colOff>284018</xdr:colOff>
      <xdr:row>146</xdr:row>
      <xdr:rowOff>41564</xdr:rowOff>
    </xdr:to>
    <xdr:graphicFrame macro="">
      <xdr:nvGraphicFramePr>
        <xdr:cNvPr id="18" name="Chart 17">
          <a:extLst>
            <a:ext uri="{FF2B5EF4-FFF2-40B4-BE49-F238E27FC236}">
              <a16:creationId xmlns:a16="http://schemas.microsoft.com/office/drawing/2014/main" xmlns="" id="{00000000-0008-0000-0A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133</xdr:row>
      <xdr:rowOff>0</xdr:rowOff>
    </xdr:from>
    <xdr:to>
      <xdr:col>15</xdr:col>
      <xdr:colOff>145472</xdr:colOff>
      <xdr:row>146</xdr:row>
      <xdr:rowOff>41564</xdr:rowOff>
    </xdr:to>
    <xdr:graphicFrame macro="">
      <xdr:nvGraphicFramePr>
        <xdr:cNvPr id="19" name="Chart 18">
          <a:extLst>
            <a:ext uri="{FF2B5EF4-FFF2-40B4-BE49-F238E27FC236}">
              <a16:creationId xmlns:a16="http://schemas.microsoft.com/office/drawing/2014/main" xmlns=""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133</xdr:row>
      <xdr:rowOff>0</xdr:rowOff>
    </xdr:from>
    <xdr:to>
      <xdr:col>22</xdr:col>
      <xdr:colOff>6927</xdr:colOff>
      <xdr:row>146</xdr:row>
      <xdr:rowOff>41564</xdr:rowOff>
    </xdr:to>
    <xdr:graphicFrame macro="">
      <xdr:nvGraphicFramePr>
        <xdr:cNvPr id="20" name="Chart 19">
          <a:extLst>
            <a:ext uri="{FF2B5EF4-FFF2-40B4-BE49-F238E27FC236}">
              <a16:creationId xmlns:a16="http://schemas.microsoft.com/office/drawing/2014/main" xmlns=""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133</xdr:row>
      <xdr:rowOff>0</xdr:rowOff>
    </xdr:from>
    <xdr:to>
      <xdr:col>28</xdr:col>
      <xdr:colOff>284018</xdr:colOff>
      <xdr:row>146</xdr:row>
      <xdr:rowOff>41564</xdr:rowOff>
    </xdr:to>
    <xdr:graphicFrame macro="">
      <xdr:nvGraphicFramePr>
        <xdr:cNvPr id="21" name="Chart 20">
          <a:extLst>
            <a:ext uri="{FF2B5EF4-FFF2-40B4-BE49-F238E27FC236}">
              <a16:creationId xmlns:a16="http://schemas.microsoft.com/office/drawing/2014/main" xmlns=""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168</xdr:row>
      <xdr:rowOff>0</xdr:rowOff>
    </xdr:from>
    <xdr:to>
      <xdr:col>2</xdr:col>
      <xdr:colOff>543791</xdr:colOff>
      <xdr:row>181</xdr:row>
      <xdr:rowOff>41564</xdr:rowOff>
    </xdr:to>
    <xdr:graphicFrame macro="">
      <xdr:nvGraphicFramePr>
        <xdr:cNvPr id="22" name="Chart 21">
          <a:extLst>
            <a:ext uri="{FF2B5EF4-FFF2-40B4-BE49-F238E27FC236}">
              <a16:creationId xmlns:a16="http://schemas.microsoft.com/office/drawing/2014/main" xmlns=""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168</xdr:row>
      <xdr:rowOff>0</xdr:rowOff>
    </xdr:from>
    <xdr:to>
      <xdr:col>7</xdr:col>
      <xdr:colOff>284018</xdr:colOff>
      <xdr:row>181</xdr:row>
      <xdr:rowOff>41564</xdr:rowOff>
    </xdr:to>
    <xdr:graphicFrame macro="">
      <xdr:nvGraphicFramePr>
        <xdr:cNvPr id="23" name="Chart 22">
          <a:extLst>
            <a:ext uri="{FF2B5EF4-FFF2-40B4-BE49-F238E27FC236}">
              <a16:creationId xmlns:a16="http://schemas.microsoft.com/office/drawing/2014/main" xmlns=""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168</xdr:row>
      <xdr:rowOff>0</xdr:rowOff>
    </xdr:from>
    <xdr:to>
      <xdr:col>15</xdr:col>
      <xdr:colOff>145472</xdr:colOff>
      <xdr:row>181</xdr:row>
      <xdr:rowOff>41564</xdr:rowOff>
    </xdr:to>
    <xdr:graphicFrame macro="">
      <xdr:nvGraphicFramePr>
        <xdr:cNvPr id="24" name="Chart 23">
          <a:extLst>
            <a:ext uri="{FF2B5EF4-FFF2-40B4-BE49-F238E27FC236}">
              <a16:creationId xmlns:a16="http://schemas.microsoft.com/office/drawing/2014/main" xmlns="" id="{00000000-0008-0000-0A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168</xdr:row>
      <xdr:rowOff>0</xdr:rowOff>
    </xdr:from>
    <xdr:to>
      <xdr:col>22</xdr:col>
      <xdr:colOff>6927</xdr:colOff>
      <xdr:row>181</xdr:row>
      <xdr:rowOff>41564</xdr:rowOff>
    </xdr:to>
    <xdr:graphicFrame macro="">
      <xdr:nvGraphicFramePr>
        <xdr:cNvPr id="25" name="Chart 24">
          <a:extLst>
            <a:ext uri="{FF2B5EF4-FFF2-40B4-BE49-F238E27FC236}">
              <a16:creationId xmlns:a16="http://schemas.microsoft.com/office/drawing/2014/main" xmlns="" id="{00000000-0008-0000-0A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168</xdr:row>
      <xdr:rowOff>0</xdr:rowOff>
    </xdr:from>
    <xdr:to>
      <xdr:col>28</xdr:col>
      <xdr:colOff>284018</xdr:colOff>
      <xdr:row>181</xdr:row>
      <xdr:rowOff>41564</xdr:rowOff>
    </xdr:to>
    <xdr:graphicFrame macro="">
      <xdr:nvGraphicFramePr>
        <xdr:cNvPr id="26" name="Chart 25">
          <a:extLst>
            <a:ext uri="{FF2B5EF4-FFF2-40B4-BE49-F238E27FC236}">
              <a16:creationId xmlns:a16="http://schemas.microsoft.com/office/drawing/2014/main" xmlns="" id="{00000000-0008-0000-0A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28</xdr:col>
      <xdr:colOff>219075</xdr:colOff>
      <xdr:row>97</xdr:row>
      <xdr:rowOff>180975</xdr:rowOff>
    </xdr:from>
    <xdr:to>
      <xdr:col>31</xdr:col>
      <xdr:colOff>649431</xdr:colOff>
      <xdr:row>111</xdr:row>
      <xdr:rowOff>22514</xdr:rowOff>
    </xdr:to>
    <xdr:graphicFrame macro="">
      <xdr:nvGraphicFramePr>
        <xdr:cNvPr id="27" name="Chart 26">
          <a:extLst>
            <a:ext uri="{FF2B5EF4-FFF2-40B4-BE49-F238E27FC236}">
              <a16:creationId xmlns:a16="http://schemas.microsoft.com/office/drawing/2014/main" xmlns="" id="{00000000-0008-0000-0A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282353</xdr:colOff>
      <xdr:row>5</xdr:row>
      <xdr:rowOff>13189</xdr:rowOff>
    </xdr:from>
    <xdr:to>
      <xdr:col>6</xdr:col>
      <xdr:colOff>494834</xdr:colOff>
      <xdr:row>5</xdr:row>
      <xdr:rowOff>269631</xdr:rowOff>
    </xdr:to>
    <xdr:sp macro="" textlink="">
      <xdr:nvSpPr>
        <xdr:cNvPr id="2" name="Down Arrow 1">
          <a:extLst>
            <a:ext uri="{FF2B5EF4-FFF2-40B4-BE49-F238E27FC236}">
              <a16:creationId xmlns:a16="http://schemas.microsoft.com/office/drawing/2014/main" xmlns="" id="{00000000-0008-0000-0B00-000002000000}"/>
            </a:ext>
          </a:extLst>
        </xdr:cNvPr>
        <xdr:cNvSpPr/>
      </xdr:nvSpPr>
      <xdr:spPr>
        <a:xfrm>
          <a:off x="8887377" y="1053969"/>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269780</xdr:colOff>
      <xdr:row>5</xdr:row>
      <xdr:rowOff>13938</xdr:rowOff>
    </xdr:from>
    <xdr:to>
      <xdr:col>8</xdr:col>
      <xdr:colOff>482261</xdr:colOff>
      <xdr:row>5</xdr:row>
      <xdr:rowOff>270380</xdr:rowOff>
    </xdr:to>
    <xdr:sp macro="" textlink="">
      <xdr:nvSpPr>
        <xdr:cNvPr id="4" name="Down Arrow 3">
          <a:extLst>
            <a:ext uri="{FF2B5EF4-FFF2-40B4-BE49-F238E27FC236}">
              <a16:creationId xmlns:a16="http://schemas.microsoft.com/office/drawing/2014/main" xmlns="" id="{00000000-0008-0000-0B00-000004000000}"/>
            </a:ext>
          </a:extLst>
        </xdr:cNvPr>
        <xdr:cNvSpPr/>
      </xdr:nvSpPr>
      <xdr:spPr>
        <a:xfrm>
          <a:off x="9808719" y="1054718"/>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ultifamily%20Residenti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S-F\Possible%20Jobs\2018%20Possible%20Jobs\602229-35%20Santa%20Clara%20Housing%20Authority\4_Submission%20-%20preparation\Final%20Spreadsheets%20post%20Calib\Single%20Family%20Home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Units"/>
      <sheetName val="Input Summary"/>
      <sheetName val="Pre-1945 Space Conditioning"/>
      <sheetName val="1945-1964 Space Conditioning"/>
      <sheetName val="1965-1990 Space Conditioning"/>
      <sheetName val="Post-1990 Space Conditioning"/>
      <sheetName val="Pre-1945 Schedules"/>
      <sheetName val="1945-1964 Schedules"/>
      <sheetName val="1965-1990 Schedules"/>
      <sheetName val="Post-1990 Schedules"/>
      <sheetName val="Review"/>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65-1990 Space Conditioning"/>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disciplines_library/Mechanical%20Services/Technical/Fundamentals/Building%20Energy%20Modeling/BEM%20Squad%20Working%20Folder/BEM%20Toolkit/Filing%20Structure/Loads%20and%20Ener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M142"/>
  <sheetViews>
    <sheetView showGridLines="0" topLeftCell="A4" zoomScaleNormal="100" workbookViewId="0">
      <selection activeCell="C21" sqref="C21:E21"/>
    </sheetView>
  </sheetViews>
  <sheetFormatPr defaultColWidth="9" defaultRowHeight="15.75"/>
  <cols>
    <col min="1" max="1" width="1.25" style="3" customWidth="1"/>
    <col min="2" max="2" width="29.75" style="3" customWidth="1"/>
    <col min="3" max="3" width="15" style="3" customWidth="1"/>
    <col min="4" max="4" width="50.5" style="3" customWidth="1"/>
    <col min="5" max="5" width="29.75" style="3" bestFit="1" customWidth="1"/>
    <col min="6" max="6" width="11.25" style="3" bestFit="1" customWidth="1"/>
    <col min="7" max="7" width="22.5" style="3" customWidth="1"/>
    <col min="8" max="9" width="9" style="3"/>
    <col min="10" max="10" width="40.375" style="3" customWidth="1"/>
    <col min="11" max="11" width="20.625" style="3" customWidth="1"/>
    <col min="12" max="16384" width="9" style="3"/>
  </cols>
  <sheetData>
    <row r="1" spans="2:13" ht="7.5" customHeight="1">
      <c r="B1" s="133"/>
      <c r="C1" s="133"/>
      <c r="D1" s="133"/>
      <c r="E1" s="133"/>
      <c r="F1" s="133"/>
      <c r="G1" s="133"/>
      <c r="H1" s="133"/>
      <c r="I1" s="133"/>
      <c r="J1" s="133"/>
      <c r="K1" s="133"/>
      <c r="L1" s="133"/>
      <c r="M1" s="133"/>
    </row>
    <row r="2" spans="2:13" s="7" customFormat="1" ht="15.75" customHeight="1">
      <c r="B2" s="134" t="s">
        <v>0</v>
      </c>
      <c r="C2" s="207" t="s">
        <v>1</v>
      </c>
      <c r="D2" s="207"/>
      <c r="E2" s="207"/>
      <c r="F2" s="207"/>
      <c r="G2" s="132" t="str">
        <f>Project_Name</f>
        <v>Carbon Free Boston</v>
      </c>
      <c r="H2" s="133"/>
      <c r="I2" s="133"/>
      <c r="J2" s="103" t="s">
        <v>2</v>
      </c>
      <c r="K2" s="133"/>
      <c r="L2" s="133"/>
      <c r="M2" s="133"/>
    </row>
    <row r="3" spans="2:13" s="1" customFormat="1" ht="15.75" customHeight="1">
      <c r="B3" s="131" t="s">
        <v>3</v>
      </c>
      <c r="C3" s="207"/>
      <c r="D3" s="207"/>
      <c r="E3" s="207"/>
      <c r="F3" s="207"/>
      <c r="G3" s="132" t="str">
        <f>Project_Number</f>
        <v>259104-00</v>
      </c>
      <c r="H3" s="133"/>
      <c r="I3" s="133"/>
      <c r="J3" s="104" t="s">
        <v>4</v>
      </c>
      <c r="K3" s="133"/>
      <c r="L3" s="133"/>
      <c r="M3" s="133"/>
    </row>
    <row r="4" spans="2:13" s="1" customFormat="1" ht="15.75" customHeight="1">
      <c r="B4" s="125" t="s">
        <v>5</v>
      </c>
      <c r="C4" s="207"/>
      <c r="D4" s="207"/>
      <c r="E4" s="207"/>
      <c r="F4" s="207"/>
      <c r="G4" s="132"/>
      <c r="H4" s="133"/>
      <c r="I4" s="133"/>
      <c r="J4" s="105" t="s">
        <v>6</v>
      </c>
      <c r="K4" s="133"/>
      <c r="L4" s="133"/>
      <c r="M4" s="133"/>
    </row>
    <row r="5" spans="2:13" s="7" customFormat="1" ht="20.25">
      <c r="B5" s="133"/>
      <c r="C5" s="133"/>
      <c r="D5" s="133"/>
      <c r="E5" s="133"/>
      <c r="F5" s="133"/>
      <c r="G5" s="14"/>
      <c r="H5" s="14"/>
      <c r="I5" s="14"/>
      <c r="J5" s="133"/>
      <c r="K5" s="133"/>
      <c r="L5" s="133"/>
      <c r="M5" s="133"/>
    </row>
    <row r="7" spans="2:13" ht="18.75">
      <c r="B7" s="191" t="s">
        <v>7</v>
      </c>
      <c r="C7" s="191"/>
      <c r="D7" s="191"/>
      <c r="E7" s="191"/>
      <c r="F7" s="192" t="s">
        <v>8</v>
      </c>
      <c r="G7" s="192"/>
      <c r="H7" s="133"/>
      <c r="I7" s="133"/>
      <c r="J7" s="133"/>
      <c r="K7" s="133"/>
      <c r="L7" s="133"/>
      <c r="M7" s="133"/>
    </row>
    <row r="8" spans="2:13" ht="15.75" customHeight="1">
      <c r="B8" s="132" t="s">
        <v>9</v>
      </c>
      <c r="C8" s="185" t="s">
        <v>431</v>
      </c>
      <c r="D8" s="186"/>
      <c r="E8" s="187"/>
      <c r="F8" s="188"/>
      <c r="G8" s="188"/>
      <c r="H8" s="133"/>
      <c r="I8" s="133"/>
      <c r="J8" s="133"/>
      <c r="K8" s="133"/>
      <c r="L8" s="133"/>
      <c r="M8" s="133"/>
    </row>
    <row r="9" spans="2:13" s="1" customFormat="1">
      <c r="B9" s="132" t="s">
        <v>10</v>
      </c>
      <c r="C9" s="185" t="s">
        <v>432</v>
      </c>
      <c r="D9" s="186"/>
      <c r="E9" s="187"/>
      <c r="F9" s="188"/>
      <c r="G9" s="188"/>
      <c r="H9" s="133"/>
      <c r="I9" s="133"/>
      <c r="J9" s="133"/>
      <c r="K9" s="133"/>
      <c r="L9" s="133"/>
      <c r="M9" s="133"/>
    </row>
    <row r="10" spans="2:13">
      <c r="B10" s="132" t="s">
        <v>11</v>
      </c>
      <c r="C10" s="185" t="s">
        <v>433</v>
      </c>
      <c r="D10" s="186"/>
      <c r="E10" s="187"/>
      <c r="F10" s="188"/>
      <c r="G10" s="188"/>
      <c r="H10" s="133"/>
      <c r="I10" s="133"/>
      <c r="J10" s="133"/>
      <c r="K10" s="133"/>
      <c r="L10" s="133"/>
      <c r="M10" s="133"/>
    </row>
    <row r="11" spans="2:13" s="68" customFormat="1">
      <c r="B11" s="132" t="s">
        <v>12</v>
      </c>
      <c r="C11" s="185" t="s">
        <v>434</v>
      </c>
      <c r="D11" s="186"/>
      <c r="E11" s="187"/>
      <c r="F11" s="188"/>
      <c r="G11" s="188"/>
      <c r="H11" s="133"/>
      <c r="I11" s="133"/>
      <c r="J11" s="133"/>
      <c r="K11" s="133"/>
      <c r="L11" s="133"/>
      <c r="M11" s="133"/>
    </row>
    <row r="12" spans="2:13">
      <c r="B12" s="132" t="s">
        <v>13</v>
      </c>
      <c r="C12" s="185" t="s">
        <v>435</v>
      </c>
      <c r="D12" s="186"/>
      <c r="E12" s="187"/>
      <c r="F12" s="188"/>
      <c r="G12" s="188"/>
      <c r="H12" s="133"/>
      <c r="I12" s="133"/>
      <c r="J12" s="133"/>
      <c r="K12" s="133"/>
      <c r="L12" s="133"/>
      <c r="M12" s="133"/>
    </row>
    <row r="13" spans="2:13">
      <c r="B13" s="132" t="s">
        <v>14</v>
      </c>
      <c r="C13" s="206">
        <v>43070</v>
      </c>
      <c r="D13" s="186"/>
      <c r="E13" s="187"/>
      <c r="F13" s="188"/>
      <c r="G13" s="188"/>
      <c r="H13" s="133"/>
      <c r="I13" s="133"/>
      <c r="J13" s="133"/>
      <c r="K13" s="133"/>
      <c r="L13" s="133"/>
      <c r="M13" s="133"/>
    </row>
    <row r="14" spans="2:13">
      <c r="B14" s="132" t="s">
        <v>15</v>
      </c>
      <c r="C14" s="206">
        <v>43313</v>
      </c>
      <c r="D14" s="186"/>
      <c r="E14" s="187"/>
      <c r="F14" s="188"/>
      <c r="G14" s="188"/>
      <c r="H14" s="133"/>
      <c r="I14" s="133"/>
      <c r="J14" s="133"/>
      <c r="K14" s="133"/>
      <c r="L14" s="133"/>
      <c r="M14" s="133"/>
    </row>
    <row r="15" spans="2:13">
      <c r="B15" s="133"/>
      <c r="C15" s="141"/>
      <c r="D15" s="133"/>
      <c r="E15" s="141"/>
      <c r="F15" s="141"/>
      <c r="G15" s="133"/>
      <c r="H15" s="133"/>
      <c r="I15" s="133"/>
      <c r="J15" s="133"/>
      <c r="K15" s="133"/>
      <c r="L15" s="133"/>
      <c r="M15" s="133"/>
    </row>
    <row r="16" spans="2:13" ht="18.75">
      <c r="B16" s="191" t="s">
        <v>16</v>
      </c>
      <c r="C16" s="191"/>
      <c r="D16" s="191"/>
      <c r="E16" s="191"/>
      <c r="F16" s="192" t="s">
        <v>8</v>
      </c>
      <c r="G16" s="192"/>
      <c r="H16" s="133"/>
      <c r="I16" s="133"/>
      <c r="J16" s="133"/>
      <c r="K16" s="133"/>
      <c r="L16" s="133"/>
      <c r="M16" s="133"/>
    </row>
    <row r="17" spans="1:13" ht="15.75" customHeight="1">
      <c r="A17" s="133"/>
      <c r="B17" s="132" t="s">
        <v>17</v>
      </c>
      <c r="C17" s="185" t="s">
        <v>436</v>
      </c>
      <c r="D17" s="186"/>
      <c r="E17" s="187"/>
      <c r="F17" s="188"/>
      <c r="G17" s="188"/>
      <c r="H17" s="133"/>
      <c r="I17" s="133"/>
      <c r="J17" s="133"/>
      <c r="K17" s="133"/>
      <c r="L17" s="133"/>
      <c r="M17" s="133"/>
    </row>
    <row r="18" spans="1:13">
      <c r="A18" s="133"/>
      <c r="B18" s="132" t="s">
        <v>18</v>
      </c>
      <c r="C18" s="185" t="s">
        <v>581</v>
      </c>
      <c r="D18" s="186"/>
      <c r="E18" s="187"/>
      <c r="F18" s="188"/>
      <c r="G18" s="188"/>
      <c r="H18" s="133"/>
      <c r="I18" s="133"/>
      <c r="J18" s="133"/>
      <c r="K18" s="133"/>
      <c r="L18" s="133"/>
      <c r="M18" s="133"/>
    </row>
    <row r="19" spans="1:13" s="109" customFormat="1">
      <c r="A19" s="133"/>
      <c r="B19" s="132" t="s">
        <v>19</v>
      </c>
      <c r="C19" s="148"/>
      <c r="D19" s="135"/>
      <c r="E19" s="136"/>
      <c r="F19" s="188"/>
      <c r="G19" s="188"/>
      <c r="H19" s="133"/>
      <c r="I19" s="133"/>
      <c r="J19" s="133"/>
      <c r="K19" s="133"/>
      <c r="L19" s="133"/>
      <c r="M19" s="133"/>
    </row>
    <row r="20" spans="1:13" s="109" customFormat="1">
      <c r="A20" s="133"/>
      <c r="B20" s="132" t="s">
        <v>20</v>
      </c>
      <c r="C20" s="148"/>
      <c r="D20" s="135"/>
      <c r="E20" s="136"/>
      <c r="F20" s="188"/>
      <c r="G20" s="188"/>
      <c r="H20" s="133"/>
      <c r="I20" s="133"/>
      <c r="J20" s="133"/>
      <c r="K20" s="133"/>
      <c r="L20" s="133"/>
      <c r="M20" s="133"/>
    </row>
    <row r="21" spans="1:13" s="68" customFormat="1">
      <c r="A21" s="133"/>
      <c r="B21" s="132" t="s">
        <v>21</v>
      </c>
      <c r="C21" s="197">
        <f>2401.11*2</f>
        <v>4802.22</v>
      </c>
      <c r="D21" s="198"/>
      <c r="E21" s="199"/>
      <c r="F21" s="188"/>
      <c r="G21" s="188"/>
      <c r="H21" s="133"/>
      <c r="I21" s="133"/>
      <c r="J21" s="133"/>
      <c r="K21" s="133"/>
      <c r="L21" s="133"/>
      <c r="M21" s="133"/>
    </row>
    <row r="22" spans="1:13" s="109" customFormat="1">
      <c r="A22" s="133"/>
      <c r="B22" s="132" t="s">
        <v>22</v>
      </c>
      <c r="C22" s="148">
        <f>2401.11</f>
        <v>2401.11</v>
      </c>
      <c r="D22" s="135"/>
      <c r="E22" s="136"/>
      <c r="F22" s="188"/>
      <c r="G22" s="188"/>
      <c r="H22" s="133"/>
      <c r="I22" s="133"/>
      <c r="J22" s="133"/>
      <c r="K22" s="133"/>
      <c r="L22" s="133"/>
      <c r="M22" s="133"/>
    </row>
    <row r="23" spans="1:13" ht="15.75" customHeight="1">
      <c r="A23" s="133"/>
      <c r="B23" s="132" t="s">
        <v>23</v>
      </c>
      <c r="C23" s="185"/>
      <c r="D23" s="186"/>
      <c r="E23" s="187"/>
      <c r="F23" s="188"/>
      <c r="G23" s="188"/>
      <c r="H23" s="133"/>
      <c r="I23" s="133"/>
      <c r="J23" s="133"/>
      <c r="K23" s="133"/>
      <c r="L23" s="133"/>
      <c r="M23" s="133"/>
    </row>
    <row r="24" spans="1:13" s="29" customFormat="1">
      <c r="A24" s="133"/>
      <c r="B24" s="132" t="s">
        <v>24</v>
      </c>
      <c r="C24" s="185" t="s">
        <v>299</v>
      </c>
      <c r="D24" s="186"/>
      <c r="E24" s="187"/>
      <c r="F24" s="188"/>
      <c r="G24" s="188"/>
      <c r="H24" s="133"/>
      <c r="I24" s="133"/>
      <c r="J24" s="133"/>
      <c r="K24" s="133"/>
      <c r="L24" s="133"/>
      <c r="M24" s="133"/>
    </row>
    <row r="26" spans="1:13" ht="18.75">
      <c r="A26" s="133"/>
      <c r="B26" s="191" t="s">
        <v>25</v>
      </c>
      <c r="C26" s="191"/>
      <c r="D26" s="191"/>
      <c r="E26" s="191"/>
      <c r="F26" s="192" t="s">
        <v>8</v>
      </c>
      <c r="G26" s="192"/>
      <c r="H26" s="133"/>
      <c r="I26" s="133"/>
      <c r="J26" s="133"/>
      <c r="K26" s="133"/>
      <c r="L26" s="133"/>
      <c r="M26" s="133"/>
    </row>
    <row r="27" spans="1:13" ht="15.75" customHeight="1">
      <c r="A27" s="133"/>
      <c r="B27" s="132" t="s">
        <v>26</v>
      </c>
      <c r="C27" s="185" t="s">
        <v>437</v>
      </c>
      <c r="D27" s="186"/>
      <c r="E27" s="187"/>
      <c r="F27" s="188"/>
      <c r="G27" s="188"/>
      <c r="H27" s="133"/>
      <c r="I27" s="133"/>
      <c r="J27" s="133"/>
      <c r="K27" s="133"/>
      <c r="L27" s="133"/>
      <c r="M27" s="133"/>
    </row>
    <row r="28" spans="1:13">
      <c r="A28" s="133"/>
      <c r="B28" s="132" t="s">
        <v>27</v>
      </c>
      <c r="C28" s="185" t="s">
        <v>299</v>
      </c>
      <c r="D28" s="186"/>
      <c r="E28" s="187"/>
      <c r="F28" s="188"/>
      <c r="G28" s="188"/>
      <c r="H28" s="133"/>
      <c r="I28" s="133"/>
      <c r="J28" s="133"/>
      <c r="K28" s="133"/>
      <c r="L28" s="133"/>
      <c r="M28" s="133"/>
    </row>
    <row r="29" spans="1:13" s="29" customFormat="1">
      <c r="A29" s="133"/>
      <c r="B29" s="133"/>
      <c r="C29" s="133"/>
      <c r="D29" s="133"/>
      <c r="E29" s="133"/>
      <c r="F29" s="133"/>
      <c r="G29" s="133"/>
      <c r="H29" s="133"/>
      <c r="I29" s="133"/>
      <c r="J29" s="133"/>
      <c r="K29" s="133"/>
      <c r="L29" s="133"/>
      <c r="M29" s="133"/>
    </row>
    <row r="30" spans="1:13" ht="18.75">
      <c r="A30" s="133"/>
      <c r="B30" s="191" t="s">
        <v>28</v>
      </c>
      <c r="C30" s="191"/>
      <c r="D30" s="191"/>
      <c r="E30" s="191"/>
      <c r="F30" s="192" t="s">
        <v>8</v>
      </c>
      <c r="G30" s="192"/>
      <c r="H30" s="133"/>
      <c r="I30" s="133"/>
      <c r="J30" s="133"/>
      <c r="K30" s="133"/>
      <c r="L30" s="133"/>
      <c r="M30" s="133"/>
    </row>
    <row r="31" spans="1:13">
      <c r="A31" s="133"/>
      <c r="B31" s="132" t="s">
        <v>29</v>
      </c>
      <c r="C31" s="185" t="s">
        <v>438</v>
      </c>
      <c r="D31" s="186"/>
      <c r="E31" s="187"/>
      <c r="F31" s="188"/>
      <c r="G31" s="188"/>
      <c r="H31" s="133"/>
      <c r="I31" s="133"/>
      <c r="J31" s="133"/>
      <c r="K31" s="133"/>
      <c r="L31" s="133"/>
      <c r="M31" s="133"/>
    </row>
    <row r="32" spans="1:13">
      <c r="A32" s="133"/>
      <c r="B32" s="132" t="s">
        <v>30</v>
      </c>
      <c r="C32" s="185" t="s">
        <v>439</v>
      </c>
      <c r="D32" s="186"/>
      <c r="E32" s="187"/>
      <c r="F32" s="188"/>
      <c r="G32" s="188"/>
      <c r="H32" s="133"/>
      <c r="I32" s="133"/>
      <c r="J32" s="133"/>
      <c r="K32" s="133"/>
      <c r="L32" s="133"/>
      <c r="M32" s="133"/>
    </row>
    <row r="33" spans="1:7" s="76" customFormat="1">
      <c r="A33" s="133"/>
      <c r="B33" s="132" t="s">
        <v>31</v>
      </c>
      <c r="C33" s="185" t="s">
        <v>440</v>
      </c>
      <c r="D33" s="186"/>
      <c r="E33" s="187"/>
      <c r="F33" s="188"/>
      <c r="G33" s="188"/>
    </row>
    <row r="34" spans="1:7" s="76" customFormat="1">
      <c r="A34" s="133"/>
      <c r="B34" s="132" t="s">
        <v>32</v>
      </c>
      <c r="C34" s="185" t="s">
        <v>441</v>
      </c>
      <c r="D34" s="186"/>
      <c r="E34" s="187"/>
      <c r="F34" s="188"/>
      <c r="G34" s="188"/>
    </row>
    <row r="35" spans="1:7">
      <c r="A35" s="133"/>
      <c r="B35" s="132" t="s">
        <v>33</v>
      </c>
      <c r="C35" s="185" t="s">
        <v>442</v>
      </c>
      <c r="D35" s="186"/>
      <c r="E35" s="187"/>
      <c r="F35" s="188"/>
      <c r="G35" s="188"/>
    </row>
    <row r="36" spans="1:7">
      <c r="A36" s="133"/>
      <c r="B36" s="132" t="s">
        <v>34</v>
      </c>
      <c r="C36" s="185" t="s">
        <v>443</v>
      </c>
      <c r="D36" s="186"/>
      <c r="E36" s="187"/>
      <c r="F36" s="188"/>
      <c r="G36" s="188"/>
    </row>
    <row r="37" spans="1:7">
      <c r="A37" s="133"/>
      <c r="B37" s="132" t="s">
        <v>35</v>
      </c>
      <c r="C37" s="185" t="s">
        <v>444</v>
      </c>
      <c r="D37" s="186"/>
      <c r="E37" s="187"/>
      <c r="F37" s="188"/>
      <c r="G37" s="188"/>
    </row>
    <row r="38" spans="1:7" s="75" customFormat="1">
      <c r="A38" s="133"/>
      <c r="B38" s="132" t="s">
        <v>36</v>
      </c>
      <c r="C38" s="200"/>
      <c r="D38" s="201"/>
      <c r="E38" s="202"/>
      <c r="F38" s="193"/>
      <c r="G38" s="194"/>
    </row>
    <row r="39" spans="1:7" s="75" customFormat="1" ht="170.25" customHeight="1">
      <c r="A39" s="133"/>
      <c r="B39" s="132"/>
      <c r="C39" s="203"/>
      <c r="D39" s="204"/>
      <c r="E39" s="205"/>
      <c r="F39" s="195"/>
      <c r="G39" s="196"/>
    </row>
    <row r="41" spans="1:7" ht="18.75">
      <c r="A41" s="133"/>
      <c r="B41" s="191" t="s">
        <v>37</v>
      </c>
      <c r="C41" s="191"/>
      <c r="D41" s="191"/>
      <c r="E41" s="191"/>
      <c r="F41" s="192" t="s">
        <v>8</v>
      </c>
      <c r="G41" s="192"/>
    </row>
    <row r="42" spans="1:7" s="10" customFormat="1" ht="15.75" customHeight="1">
      <c r="A42" s="133"/>
      <c r="B42" s="132" t="s">
        <v>38</v>
      </c>
      <c r="C42" s="185" t="s">
        <v>445</v>
      </c>
      <c r="D42" s="186"/>
      <c r="E42" s="187"/>
      <c r="F42" s="188"/>
      <c r="G42" s="188"/>
    </row>
    <row r="43" spans="1:7" ht="15.75" customHeight="1">
      <c r="A43" s="133"/>
      <c r="B43" s="132" t="s">
        <v>39</v>
      </c>
      <c r="C43" s="185" t="s">
        <v>446</v>
      </c>
      <c r="D43" s="186"/>
      <c r="E43" s="187"/>
      <c r="F43" s="188"/>
      <c r="G43" s="188"/>
    </row>
    <row r="44" spans="1:7" ht="15.75" customHeight="1">
      <c r="A44" s="133"/>
      <c r="B44" s="132" t="s">
        <v>40</v>
      </c>
      <c r="C44" s="185"/>
      <c r="D44" s="186"/>
      <c r="E44" s="187"/>
      <c r="F44" s="188"/>
      <c r="G44" s="188"/>
    </row>
    <row r="45" spans="1:7" ht="15.75" customHeight="1">
      <c r="A45" s="133"/>
      <c r="B45" s="132" t="s">
        <v>41</v>
      </c>
      <c r="C45" s="185"/>
      <c r="D45" s="186"/>
      <c r="E45" s="187"/>
      <c r="F45" s="188"/>
      <c r="G45" s="188"/>
    </row>
    <row r="46" spans="1:7" s="76" customFormat="1" ht="15.75" customHeight="1">
      <c r="A46" s="133"/>
      <c r="B46" s="132" t="s">
        <v>42</v>
      </c>
      <c r="C46" s="185"/>
      <c r="D46" s="186"/>
      <c r="E46" s="187"/>
      <c r="F46" s="188"/>
      <c r="G46" s="188"/>
    </row>
    <row r="47" spans="1:7" ht="15.75" customHeight="1">
      <c r="A47" s="133"/>
      <c r="B47" s="133"/>
      <c r="C47" s="133"/>
      <c r="D47" s="133"/>
      <c r="E47" s="133"/>
      <c r="F47" s="133"/>
      <c r="G47" s="133"/>
    </row>
    <row r="48" spans="1:7" s="10" customFormat="1" ht="15.75" customHeight="1">
      <c r="A48" s="133"/>
      <c r="B48" s="191" t="s">
        <v>43</v>
      </c>
      <c r="C48" s="191"/>
      <c r="D48" s="191"/>
      <c r="E48" s="191"/>
      <c r="F48" s="192" t="s">
        <v>8</v>
      </c>
      <c r="G48" s="192"/>
    </row>
    <row r="49" spans="1:7" ht="15.75" customHeight="1">
      <c r="A49" s="133"/>
      <c r="B49" s="132" t="s">
        <v>44</v>
      </c>
      <c r="C49" s="185"/>
      <c r="D49" s="186"/>
      <c r="E49" s="187"/>
      <c r="F49" s="189"/>
      <c r="G49" s="190"/>
    </row>
    <row r="50" spans="1:7" s="68" customFormat="1" ht="15.75" customHeight="1">
      <c r="A50" s="133"/>
      <c r="B50" s="132" t="s">
        <v>45</v>
      </c>
      <c r="C50" s="185"/>
      <c r="D50" s="186"/>
      <c r="E50" s="187"/>
      <c r="F50" s="189"/>
      <c r="G50" s="190"/>
    </row>
    <row r="51" spans="1:7" ht="15.75" customHeight="1">
      <c r="A51" s="133"/>
      <c r="B51" s="132" t="s">
        <v>46</v>
      </c>
      <c r="C51" s="185"/>
      <c r="D51" s="186"/>
      <c r="E51" s="187"/>
      <c r="F51" s="189"/>
      <c r="G51" s="190"/>
    </row>
    <row r="52" spans="1:7" s="68" customFormat="1" ht="15.75" customHeight="1">
      <c r="A52" s="133"/>
      <c r="B52" s="132" t="s">
        <v>47</v>
      </c>
      <c r="C52" s="185"/>
      <c r="D52" s="186"/>
      <c r="E52" s="187"/>
      <c r="F52" s="189"/>
      <c r="G52" s="190"/>
    </row>
    <row r="53" spans="1:7" s="68" customFormat="1">
      <c r="A53" s="133"/>
      <c r="B53" s="133"/>
      <c r="C53" s="133"/>
      <c r="D53" s="133"/>
      <c r="E53" s="133"/>
      <c r="F53" s="133"/>
      <c r="G53" s="133"/>
    </row>
    <row r="54" spans="1:7" ht="18.75">
      <c r="A54" s="133"/>
      <c r="B54" s="208" t="s">
        <v>48</v>
      </c>
      <c r="C54" s="208"/>
      <c r="D54" s="208"/>
      <c r="E54" s="208"/>
      <c r="F54" s="208"/>
      <c r="G54" s="127"/>
    </row>
    <row r="55" spans="1:7" s="70" customFormat="1" ht="15.75" customHeight="1">
      <c r="A55" s="133"/>
      <c r="B55" s="184" t="s">
        <v>49</v>
      </c>
      <c r="C55" s="184"/>
      <c r="D55" s="184"/>
      <c r="E55" s="184"/>
      <c r="F55" s="184"/>
      <c r="G55" s="184"/>
    </row>
    <row r="56" spans="1:7" ht="18.75">
      <c r="A56" s="10"/>
      <c r="B56" s="11"/>
      <c r="C56" s="11"/>
      <c r="D56" s="11"/>
      <c r="E56" s="11"/>
      <c r="F56" s="11"/>
      <c r="G56" s="10"/>
    </row>
    <row r="57" spans="1:7">
      <c r="A57" s="133"/>
      <c r="B57" s="133"/>
      <c r="C57" s="133" t="s">
        <v>50</v>
      </c>
      <c r="D57" s="133" t="s">
        <v>51</v>
      </c>
      <c r="E57" s="133" t="s">
        <v>52</v>
      </c>
      <c r="F57" s="133" t="s">
        <v>53</v>
      </c>
      <c r="G57" s="141" t="s">
        <v>54</v>
      </c>
    </row>
    <row r="58" spans="1:7" ht="63.75">
      <c r="A58" s="133"/>
      <c r="B58" s="16">
        <v>1</v>
      </c>
      <c r="C58" s="134" t="s">
        <v>55</v>
      </c>
      <c r="D58" s="134" t="s">
        <v>56</v>
      </c>
      <c r="E58" s="106" t="s">
        <v>57</v>
      </c>
      <c r="F58" s="134" t="s">
        <v>58</v>
      </c>
      <c r="G58" s="134" t="s">
        <v>59</v>
      </c>
    </row>
    <row r="59" spans="1:7" ht="25.5">
      <c r="A59" s="133"/>
      <c r="B59" s="16">
        <v>2</v>
      </c>
      <c r="C59" s="134" t="s">
        <v>60</v>
      </c>
      <c r="D59" s="134" t="s">
        <v>61</v>
      </c>
      <c r="E59" s="134" t="s">
        <v>62</v>
      </c>
      <c r="F59" s="134" t="s">
        <v>63</v>
      </c>
      <c r="G59" s="134" t="s">
        <v>59</v>
      </c>
    </row>
    <row r="60" spans="1:7" ht="25.5">
      <c r="A60" s="133"/>
      <c r="B60" s="16">
        <v>3</v>
      </c>
      <c r="C60" s="134" t="s">
        <v>64</v>
      </c>
      <c r="D60" s="134" t="s">
        <v>65</v>
      </c>
      <c r="E60" s="134" t="s">
        <v>62</v>
      </c>
      <c r="F60" s="134" t="s">
        <v>63</v>
      </c>
      <c r="G60" s="134" t="s">
        <v>59</v>
      </c>
    </row>
    <row r="61" spans="1:7" ht="25.5">
      <c r="A61" s="133"/>
      <c r="B61" s="16">
        <v>4</v>
      </c>
      <c r="C61" s="134" t="s">
        <v>66</v>
      </c>
      <c r="D61" s="134" t="s">
        <v>67</v>
      </c>
      <c r="E61" s="134" t="s">
        <v>62</v>
      </c>
      <c r="F61" s="134" t="s">
        <v>68</v>
      </c>
      <c r="G61" s="134" t="s">
        <v>59</v>
      </c>
    </row>
    <row r="62" spans="1:7">
      <c r="A62" s="133"/>
      <c r="B62" s="16">
        <v>5</v>
      </c>
      <c r="C62" s="134" t="s">
        <v>69</v>
      </c>
      <c r="D62" s="134" t="s">
        <v>69</v>
      </c>
      <c r="E62" s="134" t="s">
        <v>69</v>
      </c>
      <c r="F62" s="134" t="s">
        <v>69</v>
      </c>
      <c r="G62" s="134" t="s">
        <v>59</v>
      </c>
    </row>
    <row r="63" spans="1:7">
      <c r="A63" s="133"/>
      <c r="B63" s="16">
        <v>6</v>
      </c>
      <c r="C63" s="134"/>
      <c r="D63" s="134"/>
      <c r="E63" s="134"/>
      <c r="F63" s="134"/>
      <c r="G63" s="134"/>
    </row>
    <row r="64" spans="1:7">
      <c r="A64" s="133"/>
      <c r="B64" s="16">
        <v>7</v>
      </c>
      <c r="C64" s="134"/>
      <c r="D64" s="134"/>
      <c r="E64" s="134"/>
      <c r="F64" s="134"/>
      <c r="G64" s="134"/>
    </row>
    <row r="65" spans="2:7">
      <c r="B65" s="16">
        <v>8</v>
      </c>
      <c r="C65" s="134"/>
      <c r="D65" s="134"/>
      <c r="E65" s="134"/>
      <c r="F65" s="134"/>
      <c r="G65" s="134"/>
    </row>
    <row r="66" spans="2:7">
      <c r="B66" s="16">
        <v>9</v>
      </c>
      <c r="C66" s="134"/>
      <c r="D66" s="134"/>
      <c r="E66" s="134"/>
      <c r="F66" s="134"/>
      <c r="G66" s="134"/>
    </row>
    <row r="67" spans="2:7">
      <c r="B67" s="16">
        <v>10</v>
      </c>
      <c r="C67" s="134"/>
      <c r="D67" s="134"/>
      <c r="E67" s="134"/>
      <c r="F67" s="134"/>
      <c r="G67" s="134"/>
    </row>
    <row r="68" spans="2:7">
      <c r="B68" s="16">
        <v>11</v>
      </c>
      <c r="C68" s="134"/>
      <c r="D68" s="134"/>
      <c r="E68" s="134"/>
      <c r="F68" s="134"/>
      <c r="G68" s="134"/>
    </row>
    <row r="69" spans="2:7">
      <c r="B69" s="16">
        <v>12</v>
      </c>
      <c r="C69" s="134"/>
      <c r="D69" s="134"/>
      <c r="E69" s="134"/>
      <c r="F69" s="134"/>
      <c r="G69" s="134"/>
    </row>
    <row r="70" spans="2:7">
      <c r="B70" s="16">
        <v>13</v>
      </c>
      <c r="C70" s="134"/>
      <c r="D70" s="134"/>
      <c r="E70" s="134"/>
      <c r="F70" s="134"/>
      <c r="G70" s="134"/>
    </row>
    <row r="71" spans="2:7">
      <c r="B71" s="16">
        <v>14</v>
      </c>
      <c r="C71" s="134"/>
      <c r="D71" s="134"/>
      <c r="E71" s="134"/>
      <c r="F71" s="134"/>
      <c r="G71" s="134"/>
    </row>
    <row r="72" spans="2:7">
      <c r="B72" s="16">
        <v>15</v>
      </c>
      <c r="C72" s="134"/>
      <c r="D72" s="134"/>
      <c r="E72" s="134"/>
      <c r="F72" s="134"/>
      <c r="G72" s="134"/>
    </row>
    <row r="75" spans="2:7">
      <c r="B75" s="133"/>
      <c r="C75" s="133"/>
      <c r="D75" s="133"/>
      <c r="E75" s="133"/>
      <c r="F75" s="133"/>
      <c r="G75" s="133"/>
    </row>
    <row r="94" spans="2:2">
      <c r="B94" s="133"/>
    </row>
    <row r="95" spans="2:2">
      <c r="B95" s="133"/>
    </row>
    <row r="96" spans="2:2" s="29" customFormat="1">
      <c r="B96" s="133"/>
    </row>
    <row r="97" spans="2:2">
      <c r="B97" s="133"/>
    </row>
    <row r="98" spans="2:2" s="29" customFormat="1">
      <c r="B98" s="133"/>
    </row>
    <row r="99" spans="2:2">
      <c r="B99" s="133"/>
    </row>
    <row r="100" spans="2:2" s="29" customFormat="1">
      <c r="B100" s="133"/>
    </row>
    <row r="101" spans="2:2" s="29" customFormat="1">
      <c r="B101" s="133"/>
    </row>
    <row r="102" spans="2:2" s="29" customFormat="1">
      <c r="B102" s="133"/>
    </row>
    <row r="103" spans="2:2" s="29" customFormat="1">
      <c r="B103" s="133"/>
    </row>
    <row r="104" spans="2:2">
      <c r="B104" s="133"/>
    </row>
    <row r="105" spans="2:2">
      <c r="B105" s="133"/>
    </row>
    <row r="106" spans="2:2">
      <c r="B106" s="133"/>
    </row>
    <row r="107" spans="2:2">
      <c r="B107" s="133"/>
    </row>
    <row r="108" spans="2:2">
      <c r="B108" s="133"/>
    </row>
    <row r="109" spans="2:2">
      <c r="B109" s="133"/>
    </row>
    <row r="110" spans="2:2" s="29" customFormat="1">
      <c r="B110" s="133"/>
    </row>
    <row r="111" spans="2:2" s="29" customFormat="1">
      <c r="B111" s="133"/>
    </row>
    <row r="112" spans="2:2" s="29" customFormat="1">
      <c r="B112" s="133"/>
    </row>
    <row r="113" spans="2:2">
      <c r="B113" s="133"/>
    </row>
    <row r="114" spans="2:2">
      <c r="B114" s="133"/>
    </row>
    <row r="115" spans="2:2">
      <c r="B115" s="133"/>
    </row>
    <row r="116" spans="2:2">
      <c r="B116" s="133"/>
    </row>
    <row r="117" spans="2:2">
      <c r="B117" s="133"/>
    </row>
    <row r="118" spans="2:2">
      <c r="B118" s="133"/>
    </row>
    <row r="119" spans="2:2">
      <c r="B119" s="133"/>
    </row>
    <row r="120" spans="2:2">
      <c r="B120" s="133"/>
    </row>
    <row r="121" spans="2:2">
      <c r="B121" s="133"/>
    </row>
    <row r="122" spans="2:2">
      <c r="B122" s="133"/>
    </row>
    <row r="123" spans="2:2">
      <c r="B123" s="133"/>
    </row>
    <row r="124" spans="2:2">
      <c r="B124" s="133"/>
    </row>
    <row r="125" spans="2:2">
      <c r="B125" s="133"/>
    </row>
    <row r="126" spans="2:2">
      <c r="B126" s="133"/>
    </row>
    <row r="127" spans="2:2">
      <c r="B127" s="133"/>
    </row>
    <row r="128" spans="2:2">
      <c r="B128" s="133"/>
    </row>
    <row r="129" spans="2:2">
      <c r="B129" s="133"/>
    </row>
    <row r="130" spans="2:2">
      <c r="B130" s="133"/>
    </row>
    <row r="131" spans="2:2">
      <c r="B131" s="133"/>
    </row>
    <row r="132" spans="2:2">
      <c r="B132" s="133"/>
    </row>
    <row r="133" spans="2:2">
      <c r="B133" s="133"/>
    </row>
    <row r="134" spans="2:2">
      <c r="B134" s="133"/>
    </row>
    <row r="135" spans="2:2">
      <c r="B135" s="133"/>
    </row>
    <row r="136" spans="2:2">
      <c r="B136" s="133"/>
    </row>
    <row r="137" spans="2:2">
      <c r="B137" s="133"/>
    </row>
    <row r="138" spans="2:2">
      <c r="B138" s="133"/>
    </row>
    <row r="139" spans="2:2">
      <c r="B139" s="133"/>
    </row>
    <row r="140" spans="2:2">
      <c r="B140" s="133"/>
    </row>
    <row r="141" spans="2:2">
      <c r="B141" s="133"/>
    </row>
    <row r="142" spans="2:2">
      <c r="B142" s="133"/>
    </row>
  </sheetData>
  <mergeCells count="80">
    <mergeCell ref="C2:F4"/>
    <mergeCell ref="B54:F54"/>
    <mergeCell ref="C8:E8"/>
    <mergeCell ref="F8:G8"/>
    <mergeCell ref="B7:E7"/>
    <mergeCell ref="F7:G7"/>
    <mergeCell ref="C9:E9"/>
    <mergeCell ref="F9:G9"/>
    <mergeCell ref="C10:E10"/>
    <mergeCell ref="F10:G10"/>
    <mergeCell ref="C12:E12"/>
    <mergeCell ref="F12:G12"/>
    <mergeCell ref="C11:E11"/>
    <mergeCell ref="F11:G11"/>
    <mergeCell ref="C23:E23"/>
    <mergeCell ref="C18:E18"/>
    <mergeCell ref="F18:G18"/>
    <mergeCell ref="F23:G23"/>
    <mergeCell ref="C13:E13"/>
    <mergeCell ref="F13:G13"/>
    <mergeCell ref="C14:E14"/>
    <mergeCell ref="F14:G14"/>
    <mergeCell ref="F19:G19"/>
    <mergeCell ref="F20:G20"/>
    <mergeCell ref="F22:G22"/>
    <mergeCell ref="C33:E33"/>
    <mergeCell ref="F33:G33"/>
    <mergeCell ref="C31:E31"/>
    <mergeCell ref="F31:G31"/>
    <mergeCell ref="B16:E16"/>
    <mergeCell ref="F16:G16"/>
    <mergeCell ref="B26:E26"/>
    <mergeCell ref="F26:G26"/>
    <mergeCell ref="B30:E30"/>
    <mergeCell ref="F30:G30"/>
    <mergeCell ref="C24:E24"/>
    <mergeCell ref="F24:G24"/>
    <mergeCell ref="C27:E27"/>
    <mergeCell ref="F27:G27"/>
    <mergeCell ref="C17:E17"/>
    <mergeCell ref="F17:G17"/>
    <mergeCell ref="C32:E32"/>
    <mergeCell ref="F32:G32"/>
    <mergeCell ref="F38:G39"/>
    <mergeCell ref="C21:E21"/>
    <mergeCell ref="F21:G21"/>
    <mergeCell ref="C28:E28"/>
    <mergeCell ref="F28:G28"/>
    <mergeCell ref="C38:E39"/>
    <mergeCell ref="C36:E36"/>
    <mergeCell ref="F36:G36"/>
    <mergeCell ref="C37:E37"/>
    <mergeCell ref="F37:G37"/>
    <mergeCell ref="C35:E35"/>
    <mergeCell ref="F35:G35"/>
    <mergeCell ref="C34:E34"/>
    <mergeCell ref="F34:G34"/>
    <mergeCell ref="B41:E41"/>
    <mergeCell ref="F41:G41"/>
    <mergeCell ref="B48:E48"/>
    <mergeCell ref="F48:G48"/>
    <mergeCell ref="C43:E43"/>
    <mergeCell ref="F43:G43"/>
    <mergeCell ref="C44:E44"/>
    <mergeCell ref="F44:G44"/>
    <mergeCell ref="C45:E45"/>
    <mergeCell ref="F45:G45"/>
    <mergeCell ref="C42:E42"/>
    <mergeCell ref="F42:G42"/>
    <mergeCell ref="B55:G55"/>
    <mergeCell ref="C46:E46"/>
    <mergeCell ref="F46:G46"/>
    <mergeCell ref="C52:E52"/>
    <mergeCell ref="F52:G52"/>
    <mergeCell ref="C51:E51"/>
    <mergeCell ref="F51:G51"/>
    <mergeCell ref="C50:E50"/>
    <mergeCell ref="F50:G50"/>
    <mergeCell ref="C49:E49"/>
    <mergeCell ref="F49:G49"/>
  </mergeCells>
  <phoneticPr fontId="55" type="noConversion"/>
  <conditionalFormatting sqref="C8:E14">
    <cfRule type="containsText" dxfId="886" priority="5" operator="containsText" text="Example">
      <formula>NOT(ISERROR(SEARCH("Example",C8)))</formula>
    </cfRule>
  </conditionalFormatting>
  <conditionalFormatting sqref="C17:E24">
    <cfRule type="containsText" dxfId="885" priority="4" operator="containsText" text="Example">
      <formula>NOT(ISERROR(SEARCH("Example",C17)))</formula>
    </cfRule>
  </conditionalFormatting>
  <conditionalFormatting sqref="C27:E28">
    <cfRule type="containsText" dxfId="884" priority="3" operator="containsText" text="Example">
      <formula>NOT(ISERROR(SEARCH("Example",C27)))</formula>
    </cfRule>
  </conditionalFormatting>
  <conditionalFormatting sqref="F8:G9">
    <cfRule type="containsText" dxfId="883" priority="2" operator="containsText" text="Example:">
      <formula>NOT(ISERROR(SEARCH("Example:",F8)))</formula>
    </cfRule>
  </conditionalFormatting>
  <conditionalFormatting sqref="C58:G72">
    <cfRule type="containsText" dxfId="882" priority="1" operator="containsText" text="Example:">
      <formula>NOT(ISERROR(SEARCH("Example:",C58)))</formula>
    </cfRule>
  </conditionalFormatting>
  <pageMargins left="0.7" right="0.7" top="0.75" bottom="0.75" header="0.3" footer="0.3"/>
  <pageSetup scale="52" fitToHeight="0" orientation="landscape" blackAndWhite="1" horizontalDpi="300" verticalDpi="300" r:id="rId1"/>
  <headerFooter>
    <oddHeader>&amp;CEnergy Model Run Summary</oddHeader>
    <oddFooter>&amp;L&amp;Z
&amp;F : &amp;A&amp;RPage &amp;P of &amp;N
Printed &amp;D  Time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topLeftCell="A76" zoomScaleNormal="100" workbookViewId="0">
      <selection activeCell="K165" sqref="K165"/>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31" width="9" style="133"/>
    <col min="32" max="32" width="24.25" style="133" bestFit="1" customWidth="1"/>
    <col min="33" max="16384" width="9" style="133"/>
  </cols>
  <sheetData>
    <row r="1" spans="2:30" ht="7.5" customHeight="1"/>
    <row r="2" spans="2:30" ht="15.75" customHeight="1">
      <c r="B2" s="134" t="str">
        <f>Project!B2</f>
        <v>Input</v>
      </c>
      <c r="C2" s="207" t="s">
        <v>268</v>
      </c>
      <c r="D2" s="207"/>
      <c r="E2" s="207"/>
      <c r="F2" s="207"/>
      <c r="G2" s="207"/>
      <c r="H2" s="207"/>
      <c r="I2" s="207"/>
      <c r="J2" s="207"/>
      <c r="AC2" s="239" t="str">
        <f>Project_Name</f>
        <v>Carbon Free Boston</v>
      </c>
      <c r="AD2" s="239"/>
    </row>
    <row r="3" spans="2:30" ht="15.75" customHeight="1">
      <c r="B3" s="131" t="str">
        <f>Project!B3</f>
        <v>Calculation</v>
      </c>
      <c r="C3" s="207"/>
      <c r="D3" s="207"/>
      <c r="E3" s="207"/>
      <c r="F3" s="207"/>
      <c r="G3" s="207"/>
      <c r="H3" s="207"/>
      <c r="I3" s="207"/>
      <c r="J3" s="207"/>
      <c r="AC3" s="239" t="str">
        <f>Project_Number</f>
        <v>259104-00</v>
      </c>
      <c r="AD3" s="239"/>
    </row>
    <row r="4" spans="2:30">
      <c r="B4" s="125" t="str">
        <f>Project!B4</f>
        <v>Notes</v>
      </c>
      <c r="C4" s="207"/>
      <c r="D4" s="207"/>
      <c r="E4" s="207"/>
      <c r="F4" s="207"/>
      <c r="G4" s="207"/>
      <c r="H4" s="207"/>
      <c r="I4" s="207"/>
      <c r="J4" s="207"/>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208" t="s">
        <v>214</v>
      </c>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127" t="s">
        <v>8</v>
      </c>
      <c r="AD7" s="127"/>
    </row>
    <row r="8" spans="2:30" s="10" customFormat="1" ht="5.0999999999999996" customHeight="1">
      <c r="B8" s="11"/>
      <c r="C8" s="11"/>
      <c r="D8" s="11"/>
      <c r="E8" s="11"/>
      <c r="F8" s="11"/>
      <c r="G8" s="12"/>
    </row>
    <row r="9" spans="2:30">
      <c r="B9" s="132"/>
      <c r="C9" s="17" t="s">
        <v>228</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2">
        <v>0</v>
      </c>
    </row>
    <row r="10" spans="2:30" ht="15.75" customHeight="1">
      <c r="B10" s="234" t="str">
        <f>$B$7&amp;" - "&amp;C10</f>
        <v>Occupancy - Living Area</v>
      </c>
      <c r="C10" s="235" t="s">
        <v>601</v>
      </c>
      <c r="D10" s="16" t="s">
        <v>293</v>
      </c>
      <c r="E10" s="101">
        <v>1</v>
      </c>
      <c r="F10" s="101">
        <v>1</v>
      </c>
      <c r="G10" s="101">
        <v>1</v>
      </c>
      <c r="H10" s="101">
        <v>1</v>
      </c>
      <c r="I10" s="101">
        <v>1</v>
      </c>
      <c r="J10" s="101">
        <v>1</v>
      </c>
      <c r="K10" s="101">
        <v>1</v>
      </c>
      <c r="L10" s="101">
        <v>0.8831</v>
      </c>
      <c r="M10" s="101">
        <v>0.40860999999999997</v>
      </c>
      <c r="N10" s="101">
        <v>0.24188999999999999</v>
      </c>
      <c r="O10" s="101">
        <v>0.24188999999999999</v>
      </c>
      <c r="P10" s="101">
        <v>0.24188999999999999</v>
      </c>
      <c r="Q10" s="101">
        <v>0.24188999999999999</v>
      </c>
      <c r="R10" s="101">
        <v>0.24188999999999999</v>
      </c>
      <c r="S10" s="101">
        <v>0.24188999999999999</v>
      </c>
      <c r="T10" s="101">
        <v>0.24188999999999999</v>
      </c>
      <c r="U10" s="101">
        <v>0.29498000000000002</v>
      </c>
      <c r="V10" s="101">
        <v>0.55310000000000004</v>
      </c>
      <c r="W10" s="101">
        <v>0.89693000000000001</v>
      </c>
      <c r="X10" s="101">
        <v>0.89693000000000001</v>
      </c>
      <c r="Y10" s="101">
        <v>0.89693000000000001</v>
      </c>
      <c r="Z10" s="101">
        <v>1</v>
      </c>
      <c r="AA10" s="101">
        <v>1</v>
      </c>
      <c r="AB10" s="101">
        <v>1</v>
      </c>
      <c r="AC10" s="236" t="s">
        <v>580</v>
      </c>
    </row>
    <row r="11" spans="2:30">
      <c r="B11" s="234"/>
      <c r="C11" s="235"/>
      <c r="D11" s="16" t="s">
        <v>294</v>
      </c>
      <c r="E11" s="101">
        <v>1</v>
      </c>
      <c r="F11" s="101">
        <v>1</v>
      </c>
      <c r="G11" s="101">
        <v>1</v>
      </c>
      <c r="H11" s="101">
        <v>1</v>
      </c>
      <c r="I11" s="101">
        <v>1</v>
      </c>
      <c r="J11" s="101">
        <v>1</v>
      </c>
      <c r="K11" s="101">
        <v>1</v>
      </c>
      <c r="L11" s="101">
        <v>0.8831</v>
      </c>
      <c r="M11" s="101">
        <v>0.40860999999999997</v>
      </c>
      <c r="N11" s="101">
        <v>0.24188999999999999</v>
      </c>
      <c r="O11" s="101">
        <v>0.24188999999999999</v>
      </c>
      <c r="P11" s="101">
        <v>0.24188999999999999</v>
      </c>
      <c r="Q11" s="101">
        <v>0.24188999999999999</v>
      </c>
      <c r="R11" s="101">
        <v>0.24188999999999999</v>
      </c>
      <c r="S11" s="101">
        <v>0.24188999999999999</v>
      </c>
      <c r="T11" s="101">
        <v>0.24188999999999999</v>
      </c>
      <c r="U11" s="101">
        <v>0.29498000000000002</v>
      </c>
      <c r="V11" s="101">
        <v>0.55310000000000004</v>
      </c>
      <c r="W11" s="101">
        <v>0.89693000000000001</v>
      </c>
      <c r="X11" s="101">
        <v>0.89693000000000001</v>
      </c>
      <c r="Y11" s="101">
        <v>0.89693000000000001</v>
      </c>
      <c r="Z11" s="101">
        <v>1</v>
      </c>
      <c r="AA11" s="101">
        <v>1</v>
      </c>
      <c r="AB11" s="101">
        <v>1</v>
      </c>
      <c r="AC11" s="237"/>
    </row>
    <row r="12" spans="2:30">
      <c r="B12" s="234"/>
      <c r="C12" s="235"/>
      <c r="D12" s="16" t="s">
        <v>295</v>
      </c>
      <c r="E12" s="101">
        <v>1</v>
      </c>
      <c r="F12" s="101">
        <v>1</v>
      </c>
      <c r="G12" s="101">
        <v>1</v>
      </c>
      <c r="H12" s="101">
        <v>1</v>
      </c>
      <c r="I12" s="101">
        <v>1</v>
      </c>
      <c r="J12" s="101">
        <v>1</v>
      </c>
      <c r="K12" s="101">
        <v>1</v>
      </c>
      <c r="L12" s="101">
        <v>0.8831</v>
      </c>
      <c r="M12" s="101">
        <v>0.40860999999999997</v>
      </c>
      <c r="N12" s="101">
        <v>0.24188999999999999</v>
      </c>
      <c r="O12" s="101">
        <v>0.24188999999999999</v>
      </c>
      <c r="P12" s="101">
        <v>0.24188999999999999</v>
      </c>
      <c r="Q12" s="101">
        <v>0.24188999999999999</v>
      </c>
      <c r="R12" s="101">
        <v>0.24188999999999999</v>
      </c>
      <c r="S12" s="101">
        <v>0.24188999999999999</v>
      </c>
      <c r="T12" s="101">
        <v>0.24188999999999999</v>
      </c>
      <c r="U12" s="101">
        <v>0.29498000000000002</v>
      </c>
      <c r="V12" s="101">
        <v>0.55310000000000004</v>
      </c>
      <c r="W12" s="101">
        <v>0.89693000000000001</v>
      </c>
      <c r="X12" s="101">
        <v>0.89693000000000001</v>
      </c>
      <c r="Y12" s="101">
        <v>0.89693000000000001</v>
      </c>
      <c r="Z12" s="101">
        <v>1</v>
      </c>
      <c r="AA12" s="101">
        <v>1</v>
      </c>
      <c r="AB12" s="101">
        <v>1</v>
      </c>
      <c r="AC12" s="238"/>
    </row>
    <row r="13" spans="2:30">
      <c r="B13" s="234" t="str">
        <f>$B$7&amp;" - "&amp;C13</f>
        <v xml:space="preserve">Occupancy - </v>
      </c>
      <c r="C13" s="235"/>
      <c r="D13" s="16" t="s">
        <v>293</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6"/>
    </row>
    <row r="14" spans="2:30">
      <c r="B14" s="234"/>
      <c r="C14" s="235"/>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7"/>
    </row>
    <row r="15" spans="2:30">
      <c r="B15" s="234"/>
      <c r="C15" s="235"/>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8"/>
    </row>
    <row r="16" spans="2:30">
      <c r="B16" s="234" t="str">
        <f>$B$7&amp;" - "&amp;C16</f>
        <v xml:space="preserve">Occupancy - </v>
      </c>
      <c r="C16" s="235"/>
      <c r="D16" s="16" t="s">
        <v>293</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6"/>
    </row>
    <row r="17" spans="2:29">
      <c r="B17" s="234"/>
      <c r="C17" s="235"/>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7"/>
    </row>
    <row r="18" spans="2:29">
      <c r="B18" s="234"/>
      <c r="C18" s="235"/>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8"/>
    </row>
    <row r="19" spans="2:29">
      <c r="B19" s="234" t="str">
        <f>$B$7&amp;" - "&amp;C19</f>
        <v xml:space="preserve">Occupancy - </v>
      </c>
      <c r="C19" s="235"/>
      <c r="D19" s="16" t="s">
        <v>293</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6"/>
    </row>
    <row r="20" spans="2:29">
      <c r="B20" s="234"/>
      <c r="C20" s="235"/>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7"/>
    </row>
    <row r="21" spans="2:29">
      <c r="B21" s="234"/>
      <c r="C21" s="235"/>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8"/>
    </row>
    <row r="22" spans="2:29">
      <c r="B22" s="234" t="str">
        <f>$B$7&amp;" - "&amp;C22</f>
        <v xml:space="preserve">Occupancy - </v>
      </c>
      <c r="C22" s="235"/>
      <c r="D22" s="16" t="s">
        <v>293</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6"/>
    </row>
    <row r="23" spans="2:29">
      <c r="B23" s="234"/>
      <c r="C23" s="235"/>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7"/>
    </row>
    <row r="24" spans="2:29">
      <c r="B24" s="234"/>
      <c r="C24" s="235"/>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8"/>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208" t="s">
        <v>296</v>
      </c>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127" t="s">
        <v>8</v>
      </c>
      <c r="AD42" s="127"/>
    </row>
    <row r="43" spans="2:30" s="10" customFormat="1" ht="5.0999999999999996" customHeight="1">
      <c r="B43" s="11"/>
      <c r="C43" s="11"/>
      <c r="D43" s="11"/>
      <c r="E43" s="11"/>
      <c r="F43" s="11"/>
      <c r="G43" s="12"/>
    </row>
    <row r="44" spans="2:30">
      <c r="B44" s="132"/>
      <c r="C44" s="17" t="s">
        <v>228</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2">
        <v>0</v>
      </c>
    </row>
    <row r="45" spans="2:30" ht="15.75" customHeight="1">
      <c r="B45" s="234" t="str">
        <f>$B$42&amp;" - "&amp;C45</f>
        <v>Lighting - Interior Lighting</v>
      </c>
      <c r="C45" s="235" t="s">
        <v>602</v>
      </c>
      <c r="D45" s="16" t="s">
        <v>293</v>
      </c>
      <c r="E45" s="101">
        <v>6.25E-2</v>
      </c>
      <c r="F45" s="101">
        <v>6.25E-2</v>
      </c>
      <c r="G45" s="101">
        <v>6.25E-2</v>
      </c>
      <c r="H45" s="101">
        <v>6.25E-2</v>
      </c>
      <c r="I45" s="101">
        <v>0.1875</v>
      </c>
      <c r="J45" s="101">
        <v>0.390625</v>
      </c>
      <c r="K45" s="101">
        <v>0.4375</v>
      </c>
      <c r="L45" s="101">
        <v>0.390625</v>
      </c>
      <c r="M45" s="101">
        <v>0.171875</v>
      </c>
      <c r="N45" s="101">
        <v>0.1171875</v>
      </c>
      <c r="O45" s="101">
        <v>0.1171875</v>
      </c>
      <c r="P45" s="101">
        <v>0.1171875</v>
      </c>
      <c r="Q45" s="101">
        <v>0.1171875</v>
      </c>
      <c r="R45" s="101">
        <v>0.1171875</v>
      </c>
      <c r="S45" s="101">
        <v>0.1171875</v>
      </c>
      <c r="T45" s="101">
        <v>0.203125</v>
      </c>
      <c r="U45" s="101">
        <v>0.4375</v>
      </c>
      <c r="V45" s="101">
        <v>0.609375</v>
      </c>
      <c r="W45" s="101">
        <v>0.8203125</v>
      </c>
      <c r="X45" s="101">
        <v>0.984375</v>
      </c>
      <c r="Y45" s="101">
        <v>1</v>
      </c>
      <c r="Z45" s="101">
        <v>0.6875</v>
      </c>
      <c r="AA45" s="101">
        <v>0.3828125</v>
      </c>
      <c r="AB45" s="101">
        <v>0.15625</v>
      </c>
      <c r="AC45" s="236" t="s">
        <v>580</v>
      </c>
    </row>
    <row r="46" spans="2:30">
      <c r="B46" s="234"/>
      <c r="C46" s="235"/>
      <c r="D46" s="16" t="s">
        <v>294</v>
      </c>
      <c r="E46" s="101">
        <v>6.25E-2</v>
      </c>
      <c r="F46" s="101">
        <v>6.25E-2</v>
      </c>
      <c r="G46" s="101">
        <v>6.25E-2</v>
      </c>
      <c r="H46" s="101">
        <v>6.25E-2</v>
      </c>
      <c r="I46" s="101">
        <v>0.1875</v>
      </c>
      <c r="J46" s="101">
        <v>0.390625</v>
      </c>
      <c r="K46" s="101">
        <v>0.4375</v>
      </c>
      <c r="L46" s="101">
        <v>0.390625</v>
      </c>
      <c r="M46" s="101">
        <v>0.171875</v>
      </c>
      <c r="N46" s="101">
        <v>0.1171875</v>
      </c>
      <c r="O46" s="101">
        <v>0.1171875</v>
      </c>
      <c r="P46" s="101">
        <v>0.1171875</v>
      </c>
      <c r="Q46" s="101">
        <v>0.1171875</v>
      </c>
      <c r="R46" s="101">
        <v>0.1171875</v>
      </c>
      <c r="S46" s="101">
        <v>0.1171875</v>
      </c>
      <c r="T46" s="101">
        <v>0.203125</v>
      </c>
      <c r="U46" s="101">
        <v>0.4375</v>
      </c>
      <c r="V46" s="101">
        <v>0.609375</v>
      </c>
      <c r="W46" s="101">
        <v>0.8203125</v>
      </c>
      <c r="X46" s="101">
        <v>0.984375</v>
      </c>
      <c r="Y46" s="101">
        <v>1</v>
      </c>
      <c r="Z46" s="101">
        <v>0.6875</v>
      </c>
      <c r="AA46" s="101">
        <v>0.3828125</v>
      </c>
      <c r="AB46" s="101">
        <v>0.15625</v>
      </c>
      <c r="AC46" s="237"/>
    </row>
    <row r="47" spans="2:30">
      <c r="B47" s="234"/>
      <c r="C47" s="235"/>
      <c r="D47" s="16" t="s">
        <v>295</v>
      </c>
      <c r="E47" s="101">
        <v>6.25E-2</v>
      </c>
      <c r="F47" s="101">
        <v>6.25E-2</v>
      </c>
      <c r="G47" s="101">
        <v>6.25E-2</v>
      </c>
      <c r="H47" s="101">
        <v>6.25E-2</v>
      </c>
      <c r="I47" s="101">
        <v>0.1875</v>
      </c>
      <c r="J47" s="101">
        <v>0.390625</v>
      </c>
      <c r="K47" s="101">
        <v>0.4375</v>
      </c>
      <c r="L47" s="101">
        <v>0.390625</v>
      </c>
      <c r="M47" s="101">
        <v>0.171875</v>
      </c>
      <c r="N47" s="101">
        <v>0.1171875</v>
      </c>
      <c r="O47" s="101">
        <v>0.1171875</v>
      </c>
      <c r="P47" s="101">
        <v>0.1171875</v>
      </c>
      <c r="Q47" s="101">
        <v>0.1171875</v>
      </c>
      <c r="R47" s="101">
        <v>0.1171875</v>
      </c>
      <c r="S47" s="101">
        <v>0.1171875</v>
      </c>
      <c r="T47" s="101">
        <v>0.203125</v>
      </c>
      <c r="U47" s="101">
        <v>0.4375</v>
      </c>
      <c r="V47" s="101">
        <v>0.609375</v>
      </c>
      <c r="W47" s="101">
        <v>0.8203125</v>
      </c>
      <c r="X47" s="101">
        <v>0.984375</v>
      </c>
      <c r="Y47" s="101">
        <v>1</v>
      </c>
      <c r="Z47" s="101">
        <v>0.6875</v>
      </c>
      <c r="AA47" s="101">
        <v>0.3828125</v>
      </c>
      <c r="AB47" s="101">
        <v>0.15625</v>
      </c>
      <c r="AC47" s="238"/>
    </row>
    <row r="48" spans="2:30">
      <c r="B48" s="234" t="str">
        <f>$B$42&amp;" - "&amp;C48</f>
        <v>Lighting - Exterior Lighting</v>
      </c>
      <c r="C48" s="235" t="s">
        <v>603</v>
      </c>
      <c r="D48" s="16" t="s">
        <v>293</v>
      </c>
      <c r="E48" s="101">
        <v>1</v>
      </c>
      <c r="F48" s="101">
        <v>1</v>
      </c>
      <c r="G48" s="101">
        <v>1</v>
      </c>
      <c r="H48" s="101">
        <v>1</v>
      </c>
      <c r="I48" s="101">
        <v>1</v>
      </c>
      <c r="J48" s="101">
        <v>1</v>
      </c>
      <c r="K48" s="101">
        <v>0</v>
      </c>
      <c r="L48" s="101">
        <v>0</v>
      </c>
      <c r="M48" s="101">
        <v>0</v>
      </c>
      <c r="N48" s="101">
        <v>0</v>
      </c>
      <c r="O48" s="101">
        <v>0</v>
      </c>
      <c r="P48" s="101">
        <v>0</v>
      </c>
      <c r="Q48" s="101">
        <v>0</v>
      </c>
      <c r="R48" s="101">
        <v>0</v>
      </c>
      <c r="S48" s="101">
        <v>0</v>
      </c>
      <c r="T48" s="101">
        <v>0</v>
      </c>
      <c r="U48" s="101">
        <v>0</v>
      </c>
      <c r="V48" s="101">
        <v>0</v>
      </c>
      <c r="W48" s="101">
        <v>1</v>
      </c>
      <c r="X48" s="101">
        <v>1</v>
      </c>
      <c r="Y48" s="101">
        <v>1</v>
      </c>
      <c r="Z48" s="101">
        <v>1</v>
      </c>
      <c r="AA48" s="101">
        <v>1</v>
      </c>
      <c r="AB48" s="101">
        <v>1</v>
      </c>
      <c r="AC48" s="236" t="s">
        <v>580</v>
      </c>
    </row>
    <row r="49" spans="2:29">
      <c r="B49" s="234"/>
      <c r="C49" s="235"/>
      <c r="D49" s="16" t="s">
        <v>294</v>
      </c>
      <c r="E49" s="101">
        <v>1</v>
      </c>
      <c r="F49" s="101">
        <v>1</v>
      </c>
      <c r="G49" s="101">
        <v>1</v>
      </c>
      <c r="H49" s="101">
        <v>1</v>
      </c>
      <c r="I49" s="101">
        <v>1</v>
      </c>
      <c r="J49" s="101">
        <v>1</v>
      </c>
      <c r="K49" s="101">
        <v>0</v>
      </c>
      <c r="L49" s="101">
        <v>0</v>
      </c>
      <c r="M49" s="101">
        <v>0</v>
      </c>
      <c r="N49" s="101">
        <v>0</v>
      </c>
      <c r="O49" s="101">
        <v>0</v>
      </c>
      <c r="P49" s="101">
        <v>0</v>
      </c>
      <c r="Q49" s="101">
        <v>0</v>
      </c>
      <c r="R49" s="101">
        <v>0</v>
      </c>
      <c r="S49" s="101">
        <v>0</v>
      </c>
      <c r="T49" s="101">
        <v>0</v>
      </c>
      <c r="U49" s="101">
        <v>0</v>
      </c>
      <c r="V49" s="101">
        <v>0</v>
      </c>
      <c r="W49" s="101">
        <v>1</v>
      </c>
      <c r="X49" s="101">
        <v>1</v>
      </c>
      <c r="Y49" s="101">
        <v>1</v>
      </c>
      <c r="Z49" s="101">
        <v>1</v>
      </c>
      <c r="AA49" s="101">
        <v>1</v>
      </c>
      <c r="AB49" s="101">
        <v>1</v>
      </c>
      <c r="AC49" s="237"/>
    </row>
    <row r="50" spans="2:29">
      <c r="B50" s="234"/>
      <c r="C50" s="235"/>
      <c r="D50" s="16" t="s">
        <v>295</v>
      </c>
      <c r="E50" s="101">
        <v>1</v>
      </c>
      <c r="F50" s="101">
        <v>1</v>
      </c>
      <c r="G50" s="101">
        <v>1</v>
      </c>
      <c r="H50" s="101">
        <v>1</v>
      </c>
      <c r="I50" s="101">
        <v>1</v>
      </c>
      <c r="J50" s="101">
        <v>1</v>
      </c>
      <c r="K50" s="101">
        <v>0</v>
      </c>
      <c r="L50" s="101">
        <v>0</v>
      </c>
      <c r="M50" s="101">
        <v>0</v>
      </c>
      <c r="N50" s="101">
        <v>0</v>
      </c>
      <c r="O50" s="101">
        <v>0</v>
      </c>
      <c r="P50" s="101">
        <v>0</v>
      </c>
      <c r="Q50" s="101">
        <v>0</v>
      </c>
      <c r="R50" s="101">
        <v>0</v>
      </c>
      <c r="S50" s="101">
        <v>0</v>
      </c>
      <c r="T50" s="101">
        <v>0</v>
      </c>
      <c r="U50" s="101">
        <v>0</v>
      </c>
      <c r="V50" s="101">
        <v>0</v>
      </c>
      <c r="W50" s="101">
        <v>1</v>
      </c>
      <c r="X50" s="101">
        <v>1</v>
      </c>
      <c r="Y50" s="101">
        <v>1</v>
      </c>
      <c r="Z50" s="101">
        <v>1</v>
      </c>
      <c r="AA50" s="101">
        <v>1</v>
      </c>
      <c r="AB50" s="101">
        <v>1</v>
      </c>
      <c r="AC50" s="238"/>
    </row>
    <row r="51" spans="2:29">
      <c r="B51" s="234" t="str">
        <f>$B$42&amp;" - "&amp;C51</f>
        <v xml:space="preserve">Lighting - </v>
      </c>
      <c r="C51" s="235"/>
      <c r="D51" s="16" t="s">
        <v>293</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6"/>
    </row>
    <row r="52" spans="2:29">
      <c r="B52" s="234"/>
      <c r="C52" s="235"/>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7"/>
    </row>
    <row r="53" spans="2:29">
      <c r="B53" s="234"/>
      <c r="C53" s="235"/>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8"/>
    </row>
    <row r="54" spans="2:29">
      <c r="B54" s="234" t="str">
        <f>$B$42&amp;" - "&amp;C54</f>
        <v xml:space="preserve">Lighting - </v>
      </c>
      <c r="C54" s="235"/>
      <c r="D54" s="16" t="s">
        <v>293</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6"/>
    </row>
    <row r="55" spans="2:29">
      <c r="B55" s="234"/>
      <c r="C55" s="235"/>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7"/>
    </row>
    <row r="56" spans="2:29">
      <c r="B56" s="234"/>
      <c r="C56" s="235"/>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8"/>
    </row>
    <row r="57" spans="2:29">
      <c r="B57" s="234" t="str">
        <f>$B$42&amp;" - "&amp;C57</f>
        <v xml:space="preserve">Lighting - </v>
      </c>
      <c r="C57" s="235"/>
      <c r="D57" s="16" t="s">
        <v>293</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6"/>
    </row>
    <row r="58" spans="2:29">
      <c r="B58" s="234"/>
      <c r="C58" s="235"/>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7"/>
    </row>
    <row r="59" spans="2:29">
      <c r="B59" s="234"/>
      <c r="C59" s="235"/>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8"/>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208" t="s">
        <v>297</v>
      </c>
      <c r="C77" s="208"/>
      <c r="D77" s="208"/>
      <c r="E77" s="208"/>
      <c r="F77" s="208"/>
      <c r="G77" s="208"/>
      <c r="H77" s="208"/>
      <c r="I77" s="208"/>
      <c r="J77" s="208"/>
      <c r="K77" s="208"/>
      <c r="L77" s="208"/>
      <c r="M77" s="208"/>
      <c r="N77" s="208"/>
      <c r="O77" s="208"/>
      <c r="P77" s="208"/>
      <c r="Q77" s="208"/>
      <c r="R77" s="208"/>
      <c r="S77" s="208"/>
      <c r="T77" s="208"/>
      <c r="U77" s="208"/>
      <c r="V77" s="208"/>
      <c r="W77" s="208"/>
      <c r="X77" s="208"/>
      <c r="Y77" s="208"/>
      <c r="Z77" s="208"/>
      <c r="AA77" s="208"/>
      <c r="AB77" s="208"/>
      <c r="AC77" s="127" t="s">
        <v>8</v>
      </c>
      <c r="AD77" s="127"/>
    </row>
    <row r="78" spans="2:30" s="10" customFormat="1" ht="5.0999999999999996" customHeight="1">
      <c r="B78" s="11"/>
      <c r="C78" s="11"/>
      <c r="D78" s="11"/>
      <c r="E78" s="11"/>
      <c r="F78" s="11"/>
      <c r="G78" s="12"/>
    </row>
    <row r="79" spans="2:30">
      <c r="B79" s="132"/>
      <c r="C79" s="17" t="s">
        <v>228</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2">
        <v>0</v>
      </c>
    </row>
    <row r="80" spans="2:30" ht="15.75" customHeight="1">
      <c r="B80" s="234" t="str">
        <f>$B$77&amp;" - "&amp;C80</f>
        <v>Receptacles - Refrigerator</v>
      </c>
      <c r="C80" s="235" t="s">
        <v>582</v>
      </c>
      <c r="D80" s="16" t="s">
        <v>293</v>
      </c>
      <c r="E80" s="101">
        <v>0.8</v>
      </c>
      <c r="F80" s="101">
        <v>0.78300000000000003</v>
      </c>
      <c r="G80" s="101">
        <v>0.76600000000000001</v>
      </c>
      <c r="H80" s="101">
        <v>0.74199999999999999</v>
      </c>
      <c r="I80" s="101">
        <v>0.73099999999999998</v>
      </c>
      <c r="J80" s="101">
        <v>0.73099999999999998</v>
      </c>
      <c r="K80" s="101">
        <v>0.76</v>
      </c>
      <c r="L80" s="101">
        <v>0.8</v>
      </c>
      <c r="M80" s="101">
        <v>0.82</v>
      </c>
      <c r="N80" s="101">
        <v>0.83</v>
      </c>
      <c r="O80" s="101">
        <v>0.8</v>
      </c>
      <c r="P80" s="101">
        <v>0.8</v>
      </c>
      <c r="Q80" s="101">
        <v>0.84</v>
      </c>
      <c r="R80" s="101">
        <v>0.84</v>
      </c>
      <c r="S80" s="101">
        <v>0.83</v>
      </c>
      <c r="T80" s="101">
        <v>0.84</v>
      </c>
      <c r="U80" s="101">
        <v>0.89</v>
      </c>
      <c r="V80" s="101">
        <v>0.97</v>
      </c>
      <c r="W80" s="101">
        <v>1</v>
      </c>
      <c r="X80" s="101">
        <v>0.97</v>
      </c>
      <c r="Y80" s="101">
        <v>0.94</v>
      </c>
      <c r="Z80" s="101">
        <v>0.93</v>
      </c>
      <c r="AA80" s="101">
        <v>0.89</v>
      </c>
      <c r="AB80" s="101">
        <v>0.83</v>
      </c>
      <c r="AC80" s="236" t="s">
        <v>580</v>
      </c>
    </row>
    <row r="81" spans="2:29">
      <c r="B81" s="234"/>
      <c r="C81" s="235"/>
      <c r="D81" s="16" t="s">
        <v>294</v>
      </c>
      <c r="E81" s="101">
        <v>0.8</v>
      </c>
      <c r="F81" s="101">
        <v>0.78300000000000003</v>
      </c>
      <c r="G81" s="101">
        <v>0.76600000000000001</v>
      </c>
      <c r="H81" s="101">
        <v>0.74199999999999999</v>
      </c>
      <c r="I81" s="101">
        <v>0.73099999999999998</v>
      </c>
      <c r="J81" s="101">
        <v>0.73099999999999998</v>
      </c>
      <c r="K81" s="101">
        <v>0.76</v>
      </c>
      <c r="L81" s="101">
        <v>0.8</v>
      </c>
      <c r="M81" s="101">
        <v>0.82</v>
      </c>
      <c r="N81" s="101">
        <v>0.83</v>
      </c>
      <c r="O81" s="101">
        <v>0.8</v>
      </c>
      <c r="P81" s="101">
        <v>0.8</v>
      </c>
      <c r="Q81" s="101">
        <v>0.84</v>
      </c>
      <c r="R81" s="101">
        <v>0.84</v>
      </c>
      <c r="S81" s="101">
        <v>0.83</v>
      </c>
      <c r="T81" s="101">
        <v>0.84</v>
      </c>
      <c r="U81" s="101">
        <v>0.89</v>
      </c>
      <c r="V81" s="101">
        <v>0.97</v>
      </c>
      <c r="W81" s="101">
        <v>1</v>
      </c>
      <c r="X81" s="101">
        <v>0.97</v>
      </c>
      <c r="Y81" s="101">
        <v>0.94</v>
      </c>
      <c r="Z81" s="101">
        <v>0.93</v>
      </c>
      <c r="AA81" s="101">
        <v>0.89</v>
      </c>
      <c r="AB81" s="101">
        <v>0.83</v>
      </c>
      <c r="AC81" s="237"/>
    </row>
    <row r="82" spans="2:29">
      <c r="B82" s="234"/>
      <c r="C82" s="235"/>
      <c r="D82" s="16" t="s">
        <v>295</v>
      </c>
      <c r="E82" s="101">
        <v>0.8</v>
      </c>
      <c r="F82" s="101">
        <v>0.78300000000000003</v>
      </c>
      <c r="G82" s="101">
        <v>0.76600000000000001</v>
      </c>
      <c r="H82" s="101">
        <v>0.74199999999999999</v>
      </c>
      <c r="I82" s="101">
        <v>0.73099999999999998</v>
      </c>
      <c r="J82" s="101">
        <v>0.73099999999999998</v>
      </c>
      <c r="K82" s="101">
        <v>0.76</v>
      </c>
      <c r="L82" s="101">
        <v>0.8</v>
      </c>
      <c r="M82" s="101">
        <v>0.82</v>
      </c>
      <c r="N82" s="101">
        <v>0.83</v>
      </c>
      <c r="O82" s="101">
        <v>0.8</v>
      </c>
      <c r="P82" s="101">
        <v>0.8</v>
      </c>
      <c r="Q82" s="101">
        <v>0.84</v>
      </c>
      <c r="R82" s="101">
        <v>0.84</v>
      </c>
      <c r="S82" s="101">
        <v>0.83</v>
      </c>
      <c r="T82" s="101">
        <v>0.84</v>
      </c>
      <c r="U82" s="101">
        <v>0.89</v>
      </c>
      <c r="V82" s="101">
        <v>0.97</v>
      </c>
      <c r="W82" s="101">
        <v>1</v>
      </c>
      <c r="X82" s="101">
        <v>0.97</v>
      </c>
      <c r="Y82" s="101">
        <v>0.94</v>
      </c>
      <c r="Z82" s="101">
        <v>0.93</v>
      </c>
      <c r="AA82" s="101">
        <v>0.89</v>
      </c>
      <c r="AB82" s="101">
        <v>0.83</v>
      </c>
      <c r="AC82" s="238"/>
    </row>
    <row r="83" spans="2:29" ht="15.75" customHeight="1">
      <c r="B83" s="234" t="str">
        <f>$B$77&amp;" - "&amp;C83</f>
        <v>Receptacles - Clothes Washer</v>
      </c>
      <c r="C83" s="235" t="s">
        <v>583</v>
      </c>
      <c r="D83" s="16" t="s">
        <v>293</v>
      </c>
      <c r="E83" s="101">
        <v>8.8999999999999996E-2</v>
      </c>
      <c r="F83" s="101">
        <v>7.0000000000000007E-2</v>
      </c>
      <c r="G83" s="101">
        <v>3.5000000000000003E-2</v>
      </c>
      <c r="H83" s="101">
        <v>3.5000000000000003E-2</v>
      </c>
      <c r="I83" s="101">
        <v>7.0000000000000007E-2</v>
      </c>
      <c r="J83" s="101">
        <v>0.11</v>
      </c>
      <c r="K83" s="101">
        <v>0.21</v>
      </c>
      <c r="L83" s="101">
        <v>0.46</v>
      </c>
      <c r="M83" s="101">
        <v>0.69</v>
      </c>
      <c r="N83" s="101">
        <v>0.82</v>
      </c>
      <c r="O83" s="101">
        <v>0.8</v>
      </c>
      <c r="P83" s="101">
        <v>0.71</v>
      </c>
      <c r="Q83" s="101">
        <v>0.64</v>
      </c>
      <c r="R83" s="101">
        <v>0.56999999999999995</v>
      </c>
      <c r="S83" s="101">
        <v>0.5</v>
      </c>
      <c r="T83" s="101">
        <v>0.46</v>
      </c>
      <c r="U83" s="101">
        <v>0.48</v>
      </c>
      <c r="V83" s="101">
        <v>0.46</v>
      </c>
      <c r="W83" s="101">
        <v>0.46</v>
      </c>
      <c r="X83" s="101">
        <v>0.46</v>
      </c>
      <c r="Y83" s="101">
        <v>0.46</v>
      </c>
      <c r="Z83" s="101">
        <v>0.44</v>
      </c>
      <c r="AA83" s="101">
        <v>0.3</v>
      </c>
      <c r="AB83" s="101">
        <v>0.16</v>
      </c>
      <c r="AC83" s="236" t="s">
        <v>580</v>
      </c>
    </row>
    <row r="84" spans="2:29">
      <c r="B84" s="234"/>
      <c r="C84" s="235"/>
      <c r="D84" s="16" t="s">
        <v>294</v>
      </c>
      <c r="E84" s="101">
        <v>0.11</v>
      </c>
      <c r="F84" s="101">
        <v>0.09</v>
      </c>
      <c r="G84" s="101">
        <v>0.04</v>
      </c>
      <c r="H84" s="101">
        <v>0.04</v>
      </c>
      <c r="I84" s="101">
        <v>0.09</v>
      </c>
      <c r="J84" s="101">
        <v>0.13</v>
      </c>
      <c r="K84" s="101">
        <v>0.26</v>
      </c>
      <c r="L84" s="101">
        <v>0.56999999999999995</v>
      </c>
      <c r="M84" s="101">
        <v>0.85</v>
      </c>
      <c r="N84" s="101">
        <v>1</v>
      </c>
      <c r="O84" s="101">
        <v>0.98</v>
      </c>
      <c r="P84" s="101">
        <v>0.87</v>
      </c>
      <c r="Q84" s="101">
        <v>0.78</v>
      </c>
      <c r="R84" s="101">
        <v>0.7</v>
      </c>
      <c r="S84" s="101">
        <v>0.61</v>
      </c>
      <c r="T84" s="101">
        <v>0.56999999999999995</v>
      </c>
      <c r="U84" s="101">
        <v>0.59</v>
      </c>
      <c r="V84" s="101">
        <v>0.56999999999999995</v>
      </c>
      <c r="W84" s="101">
        <v>0.56999999999999995</v>
      </c>
      <c r="X84" s="101">
        <v>0.56999999999999995</v>
      </c>
      <c r="Y84" s="101">
        <v>0.56999999999999995</v>
      </c>
      <c r="Z84" s="101">
        <v>0.54</v>
      </c>
      <c r="AA84" s="101">
        <v>0.37</v>
      </c>
      <c r="AB84" s="101">
        <v>0.2</v>
      </c>
      <c r="AC84" s="237"/>
    </row>
    <row r="85" spans="2:29">
      <c r="B85" s="234"/>
      <c r="C85" s="235"/>
      <c r="D85" s="16" t="s">
        <v>295</v>
      </c>
      <c r="E85" s="101">
        <v>0.11</v>
      </c>
      <c r="F85" s="101">
        <v>0.09</v>
      </c>
      <c r="G85" s="101">
        <v>0.04</v>
      </c>
      <c r="H85" s="101">
        <v>0.04</v>
      </c>
      <c r="I85" s="101">
        <v>0.09</v>
      </c>
      <c r="J85" s="101">
        <v>0.13</v>
      </c>
      <c r="K85" s="101">
        <v>0.26</v>
      </c>
      <c r="L85" s="101">
        <v>0.56999999999999995</v>
      </c>
      <c r="M85" s="101">
        <v>0.85</v>
      </c>
      <c r="N85" s="101">
        <v>1</v>
      </c>
      <c r="O85" s="101">
        <v>0.98</v>
      </c>
      <c r="P85" s="101">
        <v>0.87</v>
      </c>
      <c r="Q85" s="101">
        <v>0.78</v>
      </c>
      <c r="R85" s="101">
        <v>0.7</v>
      </c>
      <c r="S85" s="101">
        <v>0.61</v>
      </c>
      <c r="T85" s="101">
        <v>0.56999999999999995</v>
      </c>
      <c r="U85" s="101">
        <v>0.59</v>
      </c>
      <c r="V85" s="101">
        <v>0.56999999999999995</v>
      </c>
      <c r="W85" s="101">
        <v>0.56999999999999995</v>
      </c>
      <c r="X85" s="101">
        <v>0.56999999999999995</v>
      </c>
      <c r="Y85" s="101">
        <v>0.56999999999999995</v>
      </c>
      <c r="Z85" s="101">
        <v>0.54</v>
      </c>
      <c r="AA85" s="101">
        <v>0.37</v>
      </c>
      <c r="AB85" s="101">
        <v>0.2</v>
      </c>
      <c r="AC85" s="238"/>
    </row>
    <row r="86" spans="2:29" ht="15.75" customHeight="1">
      <c r="B86" s="234" t="str">
        <f>$B$77&amp;" - "&amp;C86</f>
        <v>Receptacles - Clothes Dryer</v>
      </c>
      <c r="C86" s="235" t="s">
        <v>584</v>
      </c>
      <c r="D86" s="16" t="s">
        <v>293</v>
      </c>
      <c r="E86" s="101">
        <v>0.1</v>
      </c>
      <c r="F86" s="101">
        <v>0.06</v>
      </c>
      <c r="G86" s="101">
        <v>0.04</v>
      </c>
      <c r="H86" s="101">
        <v>0.02</v>
      </c>
      <c r="I86" s="101">
        <v>0.04</v>
      </c>
      <c r="J86" s="101">
        <v>0.06</v>
      </c>
      <c r="K86" s="101">
        <v>0.16</v>
      </c>
      <c r="L86" s="101">
        <v>0.32</v>
      </c>
      <c r="M86" s="101">
        <v>0.49</v>
      </c>
      <c r="N86" s="101">
        <v>0.69</v>
      </c>
      <c r="O86" s="101">
        <v>0.79</v>
      </c>
      <c r="P86" s="101">
        <v>0.82</v>
      </c>
      <c r="Q86" s="101">
        <v>0.75</v>
      </c>
      <c r="R86" s="101">
        <v>0.68</v>
      </c>
      <c r="S86" s="101">
        <v>0.61</v>
      </c>
      <c r="T86" s="101">
        <v>0.57999999999999996</v>
      </c>
      <c r="U86" s="101">
        <v>0.56000000000000005</v>
      </c>
      <c r="V86" s="101">
        <v>0.55000000000000004</v>
      </c>
      <c r="W86" s="101">
        <v>0.52</v>
      </c>
      <c r="X86" s="101">
        <v>0.51</v>
      </c>
      <c r="Y86" s="101">
        <v>0.53</v>
      </c>
      <c r="Z86" s="101">
        <v>0.55000000000000004</v>
      </c>
      <c r="AA86" s="101">
        <v>0.44</v>
      </c>
      <c r="AB86" s="101">
        <v>0.24</v>
      </c>
      <c r="AC86" s="236" t="s">
        <v>580</v>
      </c>
    </row>
    <row r="87" spans="2:29">
      <c r="B87" s="234"/>
      <c r="C87" s="235"/>
      <c r="D87" s="16" t="s">
        <v>294</v>
      </c>
      <c r="E87" s="101">
        <v>0.12</v>
      </c>
      <c r="F87" s="101">
        <v>7.0000000000000007E-2</v>
      </c>
      <c r="G87" s="101">
        <v>0.05</v>
      </c>
      <c r="H87" s="101">
        <v>0.02</v>
      </c>
      <c r="I87" s="101">
        <v>0.05</v>
      </c>
      <c r="J87" s="101">
        <v>7.0000000000000007E-2</v>
      </c>
      <c r="K87" s="101">
        <v>0.2</v>
      </c>
      <c r="L87" s="101">
        <v>0.39</v>
      </c>
      <c r="M87" s="101">
        <v>0.6</v>
      </c>
      <c r="N87" s="101">
        <v>0.84</v>
      </c>
      <c r="O87" s="101">
        <v>0.96</v>
      </c>
      <c r="P87" s="101">
        <v>1</v>
      </c>
      <c r="Q87" s="101">
        <v>0.91</v>
      </c>
      <c r="R87" s="101">
        <v>0.83</v>
      </c>
      <c r="S87" s="101">
        <v>0.75</v>
      </c>
      <c r="T87" s="101">
        <v>0.71</v>
      </c>
      <c r="U87" s="101">
        <v>0.68</v>
      </c>
      <c r="V87" s="101">
        <v>0.67</v>
      </c>
      <c r="W87" s="101">
        <v>0.63</v>
      </c>
      <c r="X87" s="101">
        <v>0.62</v>
      </c>
      <c r="Y87" s="101">
        <v>0.65</v>
      </c>
      <c r="Z87" s="101">
        <v>0.67</v>
      </c>
      <c r="AA87" s="101">
        <v>0.54</v>
      </c>
      <c r="AB87" s="101">
        <v>0.28999999999999998</v>
      </c>
      <c r="AC87" s="237"/>
    </row>
    <row r="88" spans="2:29">
      <c r="B88" s="234"/>
      <c r="C88" s="235"/>
      <c r="D88" s="16" t="s">
        <v>295</v>
      </c>
      <c r="E88" s="101">
        <v>0.12</v>
      </c>
      <c r="F88" s="101">
        <v>7.0000000000000007E-2</v>
      </c>
      <c r="G88" s="101">
        <v>0.05</v>
      </c>
      <c r="H88" s="101">
        <v>0.02</v>
      </c>
      <c r="I88" s="101">
        <v>0.05</v>
      </c>
      <c r="J88" s="101">
        <v>7.0000000000000007E-2</v>
      </c>
      <c r="K88" s="101">
        <v>0.2</v>
      </c>
      <c r="L88" s="101">
        <v>0.39</v>
      </c>
      <c r="M88" s="101">
        <v>0.6</v>
      </c>
      <c r="N88" s="101">
        <v>0.84</v>
      </c>
      <c r="O88" s="101">
        <v>0.96</v>
      </c>
      <c r="P88" s="101">
        <v>1</v>
      </c>
      <c r="Q88" s="101">
        <v>0.91</v>
      </c>
      <c r="R88" s="101">
        <v>0.83</v>
      </c>
      <c r="S88" s="101">
        <v>0.75</v>
      </c>
      <c r="T88" s="101">
        <v>0.71</v>
      </c>
      <c r="U88" s="101">
        <v>0.68</v>
      </c>
      <c r="V88" s="101">
        <v>0.67</v>
      </c>
      <c r="W88" s="101">
        <v>0.63</v>
      </c>
      <c r="X88" s="101">
        <v>0.62</v>
      </c>
      <c r="Y88" s="101">
        <v>0.65</v>
      </c>
      <c r="Z88" s="101">
        <v>0.67</v>
      </c>
      <c r="AA88" s="101">
        <v>0.54</v>
      </c>
      <c r="AB88" s="101">
        <v>0.28999999999999998</v>
      </c>
      <c r="AC88" s="238"/>
    </row>
    <row r="89" spans="2:29" ht="15.75" customHeight="1">
      <c r="B89" s="234" t="str">
        <f>$B$77&amp;" - "&amp;C89</f>
        <v>Receptacles - Dishwasher</v>
      </c>
      <c r="C89" s="235" t="s">
        <v>585</v>
      </c>
      <c r="D89" s="16" t="s">
        <v>293</v>
      </c>
      <c r="E89" s="101">
        <v>0.13</v>
      </c>
      <c r="F89" s="101">
        <v>0.06</v>
      </c>
      <c r="G89" s="101">
        <v>0.04</v>
      </c>
      <c r="H89" s="101">
        <v>0.03</v>
      </c>
      <c r="I89" s="101">
        <v>0.03</v>
      </c>
      <c r="J89" s="101">
        <v>0.09</v>
      </c>
      <c r="K89" s="101">
        <v>0.17</v>
      </c>
      <c r="L89" s="101">
        <v>0.26</v>
      </c>
      <c r="M89" s="101">
        <v>0.49</v>
      </c>
      <c r="N89" s="101">
        <v>0.55000000000000004</v>
      </c>
      <c r="O89" s="101">
        <v>0.47</v>
      </c>
      <c r="P89" s="101">
        <v>0.4</v>
      </c>
      <c r="Q89" s="101">
        <v>0.34</v>
      </c>
      <c r="R89" s="101">
        <v>0.39</v>
      </c>
      <c r="S89" s="101">
        <v>0.32</v>
      </c>
      <c r="T89" s="101">
        <v>0.3</v>
      </c>
      <c r="U89" s="101">
        <v>0.32</v>
      </c>
      <c r="V89" s="101">
        <v>0.42</v>
      </c>
      <c r="W89" s="101">
        <v>0.73</v>
      </c>
      <c r="X89" s="101">
        <v>0.93</v>
      </c>
      <c r="Y89" s="101">
        <v>0.76</v>
      </c>
      <c r="Z89" s="101">
        <v>0.56000000000000005</v>
      </c>
      <c r="AA89" s="101">
        <v>0.37</v>
      </c>
      <c r="AB89" s="101">
        <v>0.26</v>
      </c>
      <c r="AC89" s="236" t="s">
        <v>580</v>
      </c>
    </row>
    <row r="90" spans="2:29">
      <c r="B90" s="234"/>
      <c r="C90" s="235"/>
      <c r="D90" s="16" t="s">
        <v>294</v>
      </c>
      <c r="E90" s="101">
        <v>0.14000000000000001</v>
      </c>
      <c r="F90" s="101">
        <v>0.06</v>
      </c>
      <c r="G90" s="101">
        <v>0.05</v>
      </c>
      <c r="H90" s="101">
        <v>0.03</v>
      </c>
      <c r="I90" s="101">
        <v>0.03</v>
      </c>
      <c r="J90" s="101">
        <v>0.09</v>
      </c>
      <c r="K90" s="101">
        <v>0.18</v>
      </c>
      <c r="L90" s="101">
        <v>0.28000000000000003</v>
      </c>
      <c r="M90" s="101">
        <v>0.52</v>
      </c>
      <c r="N90" s="101">
        <v>0.57999999999999996</v>
      </c>
      <c r="O90" s="101">
        <v>0.51</v>
      </c>
      <c r="P90" s="101">
        <v>0.43</v>
      </c>
      <c r="Q90" s="101">
        <v>0.37</v>
      </c>
      <c r="R90" s="101">
        <v>0.42</v>
      </c>
      <c r="S90" s="101">
        <v>0.34</v>
      </c>
      <c r="T90" s="101">
        <v>0.32</v>
      </c>
      <c r="U90" s="101">
        <v>0.34</v>
      </c>
      <c r="V90" s="101">
        <v>0.45</v>
      </c>
      <c r="W90" s="101">
        <v>0.78</v>
      </c>
      <c r="X90" s="101">
        <v>1</v>
      </c>
      <c r="Y90" s="101">
        <v>0.82</v>
      </c>
      <c r="Z90" s="101">
        <v>0.6</v>
      </c>
      <c r="AA90" s="101">
        <v>0.4</v>
      </c>
      <c r="AB90" s="101">
        <v>0.28000000000000003</v>
      </c>
      <c r="AC90" s="237"/>
    </row>
    <row r="91" spans="2:29">
      <c r="B91" s="234"/>
      <c r="C91" s="235"/>
      <c r="D91" s="16" t="s">
        <v>295</v>
      </c>
      <c r="E91" s="101">
        <v>0.14000000000000001</v>
      </c>
      <c r="F91" s="101">
        <v>0.06</v>
      </c>
      <c r="G91" s="101">
        <v>0.05</v>
      </c>
      <c r="H91" s="101">
        <v>0.03</v>
      </c>
      <c r="I91" s="101">
        <v>0.03</v>
      </c>
      <c r="J91" s="101">
        <v>0.09</v>
      </c>
      <c r="K91" s="101">
        <v>0.18</v>
      </c>
      <c r="L91" s="101">
        <v>0.28000000000000003</v>
      </c>
      <c r="M91" s="101">
        <v>0.52</v>
      </c>
      <c r="N91" s="101">
        <v>0.57999999999999996</v>
      </c>
      <c r="O91" s="101">
        <v>0.51</v>
      </c>
      <c r="P91" s="101">
        <v>0.43</v>
      </c>
      <c r="Q91" s="101">
        <v>0.37</v>
      </c>
      <c r="R91" s="101">
        <v>0.42</v>
      </c>
      <c r="S91" s="101">
        <v>0.34</v>
      </c>
      <c r="T91" s="101">
        <v>0.32</v>
      </c>
      <c r="U91" s="101">
        <v>0.34</v>
      </c>
      <c r="V91" s="101">
        <v>0.45</v>
      </c>
      <c r="W91" s="101">
        <v>0.78</v>
      </c>
      <c r="X91" s="101">
        <v>1</v>
      </c>
      <c r="Y91" s="101">
        <v>0.82</v>
      </c>
      <c r="Z91" s="101">
        <v>0.6</v>
      </c>
      <c r="AA91" s="101">
        <v>0.4</v>
      </c>
      <c r="AB91" s="101">
        <v>0.28000000000000003</v>
      </c>
      <c r="AC91" s="238"/>
    </row>
    <row r="92" spans="2:29" ht="15.75" customHeight="1">
      <c r="B92" s="234" t="str">
        <f>$B$77&amp;" - "&amp;C92</f>
        <v>Receptacles - Misc Plug Load</v>
      </c>
      <c r="C92" s="235" t="s">
        <v>604</v>
      </c>
      <c r="D92" s="16" t="s">
        <v>293</v>
      </c>
      <c r="E92" s="101">
        <v>0.61</v>
      </c>
      <c r="F92" s="101">
        <v>0.56000000000000005</v>
      </c>
      <c r="G92" s="101">
        <v>0.55000000000000004</v>
      </c>
      <c r="H92" s="101">
        <v>0.55000000000000004</v>
      </c>
      <c r="I92" s="101">
        <v>0.52</v>
      </c>
      <c r="J92" s="101">
        <v>0.59</v>
      </c>
      <c r="K92" s="101">
        <v>0.68</v>
      </c>
      <c r="L92" s="101">
        <v>0.72</v>
      </c>
      <c r="M92" s="101">
        <v>0.61</v>
      </c>
      <c r="N92" s="101">
        <v>0.52</v>
      </c>
      <c r="O92" s="101">
        <v>0.53</v>
      </c>
      <c r="P92" s="101">
        <v>0.53</v>
      </c>
      <c r="Q92" s="101">
        <v>0.52</v>
      </c>
      <c r="R92" s="101">
        <v>0.54</v>
      </c>
      <c r="S92" s="101">
        <v>0.56999999999999995</v>
      </c>
      <c r="T92" s="101">
        <v>0.6</v>
      </c>
      <c r="U92" s="101">
        <v>0.71</v>
      </c>
      <c r="V92" s="101">
        <v>0.86</v>
      </c>
      <c r="W92" s="101">
        <v>0.94</v>
      </c>
      <c r="X92" s="101">
        <v>0.97</v>
      </c>
      <c r="Y92" s="101">
        <v>1</v>
      </c>
      <c r="Z92" s="101">
        <v>0.98</v>
      </c>
      <c r="AA92" s="101">
        <v>0.85</v>
      </c>
      <c r="AB92" s="101">
        <v>0.73</v>
      </c>
      <c r="AC92" s="236" t="s">
        <v>580</v>
      </c>
    </row>
    <row r="93" spans="2:29">
      <c r="B93" s="234"/>
      <c r="C93" s="235"/>
      <c r="D93" s="16" t="s">
        <v>294</v>
      </c>
      <c r="E93" s="101">
        <v>0.61</v>
      </c>
      <c r="F93" s="101">
        <v>0.56000000000000005</v>
      </c>
      <c r="G93" s="101">
        <v>0.55000000000000004</v>
      </c>
      <c r="H93" s="101">
        <v>0.55000000000000004</v>
      </c>
      <c r="I93" s="101">
        <v>0.52</v>
      </c>
      <c r="J93" s="101">
        <v>0.59</v>
      </c>
      <c r="K93" s="101">
        <v>0.68</v>
      </c>
      <c r="L93" s="101">
        <v>0.72</v>
      </c>
      <c r="M93" s="101">
        <v>0.61</v>
      </c>
      <c r="N93" s="101">
        <v>0.52</v>
      </c>
      <c r="O93" s="101">
        <v>0.53</v>
      </c>
      <c r="P93" s="101">
        <v>0.53</v>
      </c>
      <c r="Q93" s="101">
        <v>0.52</v>
      </c>
      <c r="R93" s="101">
        <v>0.54</v>
      </c>
      <c r="S93" s="101">
        <v>0.56999999999999995</v>
      </c>
      <c r="T93" s="101">
        <v>0.6</v>
      </c>
      <c r="U93" s="101">
        <v>0.71</v>
      </c>
      <c r="V93" s="101">
        <v>0.86</v>
      </c>
      <c r="W93" s="101">
        <v>0.94</v>
      </c>
      <c r="X93" s="101">
        <v>0.97</v>
      </c>
      <c r="Y93" s="101">
        <v>1</v>
      </c>
      <c r="Z93" s="101">
        <v>0.98</v>
      </c>
      <c r="AA93" s="101">
        <v>0.85</v>
      </c>
      <c r="AB93" s="101">
        <v>0.73</v>
      </c>
      <c r="AC93" s="237"/>
    </row>
    <row r="94" spans="2:29">
      <c r="B94" s="234"/>
      <c r="C94" s="235"/>
      <c r="D94" s="16" t="s">
        <v>295</v>
      </c>
      <c r="E94" s="101">
        <v>0.61</v>
      </c>
      <c r="F94" s="101">
        <v>0.56000000000000005</v>
      </c>
      <c r="G94" s="101">
        <v>0.55000000000000004</v>
      </c>
      <c r="H94" s="101">
        <v>0.55000000000000004</v>
      </c>
      <c r="I94" s="101">
        <v>0.52</v>
      </c>
      <c r="J94" s="101">
        <v>0.59</v>
      </c>
      <c r="K94" s="101">
        <v>0.68</v>
      </c>
      <c r="L94" s="101">
        <v>0.72</v>
      </c>
      <c r="M94" s="101">
        <v>0.61</v>
      </c>
      <c r="N94" s="101">
        <v>0.52</v>
      </c>
      <c r="O94" s="101">
        <v>0.53</v>
      </c>
      <c r="P94" s="101">
        <v>0.53</v>
      </c>
      <c r="Q94" s="101">
        <v>0.52</v>
      </c>
      <c r="R94" s="101">
        <v>0.54</v>
      </c>
      <c r="S94" s="101">
        <v>0.56999999999999995</v>
      </c>
      <c r="T94" s="101">
        <v>0.6</v>
      </c>
      <c r="U94" s="101">
        <v>0.71</v>
      </c>
      <c r="V94" s="101">
        <v>0.86</v>
      </c>
      <c r="W94" s="101">
        <v>0.94</v>
      </c>
      <c r="X94" s="101">
        <v>0.97</v>
      </c>
      <c r="Y94" s="101">
        <v>1</v>
      </c>
      <c r="Z94" s="101">
        <v>0.98</v>
      </c>
      <c r="AA94" s="101">
        <v>0.85</v>
      </c>
      <c r="AB94" s="101">
        <v>0.73</v>
      </c>
      <c r="AC94" s="238"/>
    </row>
    <row r="95" spans="2:29" ht="15.75" customHeight="1">
      <c r="B95" s="234" t="str">
        <f>$B$77&amp;" - "&amp;C95</f>
        <v>Receptacles - Always On</v>
      </c>
      <c r="C95" s="235" t="s">
        <v>605</v>
      </c>
      <c r="D95" s="16" t="s">
        <v>293</v>
      </c>
      <c r="E95" s="101">
        <v>1</v>
      </c>
      <c r="F95" s="101">
        <v>1</v>
      </c>
      <c r="G95" s="101">
        <v>1</v>
      </c>
      <c r="H95" s="101">
        <v>1</v>
      </c>
      <c r="I95" s="101">
        <v>1</v>
      </c>
      <c r="J95" s="101">
        <v>1</v>
      </c>
      <c r="K95" s="101">
        <v>1</v>
      </c>
      <c r="L95" s="101">
        <v>1</v>
      </c>
      <c r="M95" s="101">
        <v>1</v>
      </c>
      <c r="N95" s="101">
        <v>1</v>
      </c>
      <c r="O95" s="101">
        <v>1</v>
      </c>
      <c r="P95" s="101">
        <v>1</v>
      </c>
      <c r="Q95" s="101">
        <v>1</v>
      </c>
      <c r="R95" s="101">
        <v>1</v>
      </c>
      <c r="S95" s="101">
        <v>1</v>
      </c>
      <c r="T95" s="101">
        <v>1</v>
      </c>
      <c r="U95" s="101">
        <v>1</v>
      </c>
      <c r="V95" s="101">
        <v>1</v>
      </c>
      <c r="W95" s="101">
        <v>1</v>
      </c>
      <c r="X95" s="101">
        <v>1</v>
      </c>
      <c r="Y95" s="101">
        <v>1</v>
      </c>
      <c r="Z95" s="101">
        <v>1</v>
      </c>
      <c r="AA95" s="101">
        <v>1</v>
      </c>
      <c r="AB95" s="101">
        <v>1</v>
      </c>
      <c r="AC95" s="236" t="s">
        <v>580</v>
      </c>
    </row>
    <row r="96" spans="2:29">
      <c r="B96" s="234"/>
      <c r="C96" s="235"/>
      <c r="D96" s="16" t="s">
        <v>294</v>
      </c>
      <c r="E96" s="101">
        <v>1</v>
      </c>
      <c r="F96" s="101">
        <v>1</v>
      </c>
      <c r="G96" s="101">
        <v>1</v>
      </c>
      <c r="H96" s="101">
        <v>1</v>
      </c>
      <c r="I96" s="101">
        <v>1</v>
      </c>
      <c r="J96" s="101">
        <v>1</v>
      </c>
      <c r="K96" s="101">
        <v>1</v>
      </c>
      <c r="L96" s="101">
        <v>1</v>
      </c>
      <c r="M96" s="101">
        <v>1</v>
      </c>
      <c r="N96" s="101">
        <v>1</v>
      </c>
      <c r="O96" s="101">
        <v>1</v>
      </c>
      <c r="P96" s="101">
        <v>1</v>
      </c>
      <c r="Q96" s="101">
        <v>1</v>
      </c>
      <c r="R96" s="101">
        <v>1</v>
      </c>
      <c r="S96" s="101">
        <v>1</v>
      </c>
      <c r="T96" s="101">
        <v>1</v>
      </c>
      <c r="U96" s="101">
        <v>1</v>
      </c>
      <c r="V96" s="101">
        <v>1</v>
      </c>
      <c r="W96" s="101">
        <v>1</v>
      </c>
      <c r="X96" s="101">
        <v>1</v>
      </c>
      <c r="Y96" s="101">
        <v>1</v>
      </c>
      <c r="Z96" s="101">
        <v>1</v>
      </c>
      <c r="AA96" s="101">
        <v>1</v>
      </c>
      <c r="AB96" s="101">
        <v>1</v>
      </c>
      <c r="AC96" s="237"/>
    </row>
    <row r="97" spans="2:29">
      <c r="B97" s="234"/>
      <c r="C97" s="235"/>
      <c r="D97" s="16" t="s">
        <v>295</v>
      </c>
      <c r="E97" s="101">
        <v>1</v>
      </c>
      <c r="F97" s="101">
        <v>1</v>
      </c>
      <c r="G97" s="101">
        <v>1</v>
      </c>
      <c r="H97" s="101">
        <v>1</v>
      </c>
      <c r="I97" s="101">
        <v>1</v>
      </c>
      <c r="J97" s="101">
        <v>1</v>
      </c>
      <c r="K97" s="101">
        <v>1</v>
      </c>
      <c r="L97" s="101">
        <v>1</v>
      </c>
      <c r="M97" s="101">
        <v>1</v>
      </c>
      <c r="N97" s="101">
        <v>1</v>
      </c>
      <c r="O97" s="101">
        <v>1</v>
      </c>
      <c r="P97" s="101">
        <v>1</v>
      </c>
      <c r="Q97" s="101">
        <v>1</v>
      </c>
      <c r="R97" s="101">
        <v>1</v>
      </c>
      <c r="S97" s="101">
        <v>1</v>
      </c>
      <c r="T97" s="101">
        <v>1</v>
      </c>
      <c r="U97" s="101">
        <v>1</v>
      </c>
      <c r="V97" s="101">
        <v>1</v>
      </c>
      <c r="W97" s="101">
        <v>1</v>
      </c>
      <c r="X97" s="101">
        <v>1</v>
      </c>
      <c r="Y97" s="101">
        <v>1</v>
      </c>
      <c r="Z97" s="101">
        <v>1</v>
      </c>
      <c r="AA97" s="101">
        <v>1</v>
      </c>
      <c r="AB97" s="101">
        <v>1</v>
      </c>
      <c r="AC97" s="238"/>
    </row>
    <row r="115" spans="2:30" ht="18.75">
      <c r="B115" s="208" t="s">
        <v>298</v>
      </c>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127" t="s">
        <v>8</v>
      </c>
      <c r="AD115" s="127"/>
    </row>
    <row r="116" spans="2:30" s="10" customFormat="1" ht="5.0999999999999996" customHeight="1">
      <c r="B116" s="11"/>
      <c r="C116" s="11"/>
      <c r="D116" s="11"/>
      <c r="E116" s="11"/>
      <c r="F116" s="11"/>
      <c r="G116" s="12"/>
    </row>
    <row r="117" spans="2:30">
      <c r="B117" s="132"/>
      <c r="C117" s="17" t="s">
        <v>228</v>
      </c>
      <c r="D117" s="17" t="s">
        <v>269</v>
      </c>
      <c r="E117" s="17" t="s">
        <v>270</v>
      </c>
      <c r="F117" s="17" t="s">
        <v>271</v>
      </c>
      <c r="G117" s="17" t="s">
        <v>272</v>
      </c>
      <c r="H117" s="17" t="s">
        <v>273</v>
      </c>
      <c r="I117" s="17" t="s">
        <v>274</v>
      </c>
      <c r="J117" s="17" t="s">
        <v>275</v>
      </c>
      <c r="K117" s="17" t="s">
        <v>276</v>
      </c>
      <c r="L117" s="17" t="s">
        <v>277</v>
      </c>
      <c r="M117" s="17" t="s">
        <v>278</v>
      </c>
      <c r="N117" s="17" t="s">
        <v>279</v>
      </c>
      <c r="O117" s="17" t="s">
        <v>280</v>
      </c>
      <c r="P117" s="17" t="s">
        <v>281</v>
      </c>
      <c r="Q117" s="17" t="s">
        <v>282</v>
      </c>
      <c r="R117" s="17" t="s">
        <v>283</v>
      </c>
      <c r="S117" s="17" t="s">
        <v>284</v>
      </c>
      <c r="T117" s="17" t="s">
        <v>285</v>
      </c>
      <c r="U117" s="17" t="s">
        <v>286</v>
      </c>
      <c r="V117" s="17" t="s">
        <v>287</v>
      </c>
      <c r="W117" s="17" t="s">
        <v>288</v>
      </c>
      <c r="X117" s="17" t="s">
        <v>289</v>
      </c>
      <c r="Y117" s="17" t="s">
        <v>290</v>
      </c>
      <c r="Z117" s="17" t="s">
        <v>291</v>
      </c>
      <c r="AA117" s="17" t="s">
        <v>292</v>
      </c>
      <c r="AB117" s="152">
        <v>0</v>
      </c>
    </row>
    <row r="118" spans="2:30" ht="15.75" customHeight="1">
      <c r="B118" s="234" t="str">
        <f>$B$115&amp;" - "&amp;C118</f>
        <v>Domestic Hot Water - Sinks</v>
      </c>
      <c r="C118" s="235" t="s">
        <v>606</v>
      </c>
      <c r="D118" s="16" t="s">
        <v>293</v>
      </c>
      <c r="E118" s="101">
        <v>0.18</v>
      </c>
      <c r="F118" s="101">
        <v>0.09</v>
      </c>
      <c r="G118" s="101">
        <v>0.06</v>
      </c>
      <c r="H118" s="101">
        <v>0.06</v>
      </c>
      <c r="I118" s="101">
        <v>0.09</v>
      </c>
      <c r="J118" s="101">
        <v>0.23</v>
      </c>
      <c r="K118" s="101">
        <v>0.54</v>
      </c>
      <c r="L118" s="101">
        <v>0.78</v>
      </c>
      <c r="M118" s="101">
        <v>0.83</v>
      </c>
      <c r="N118" s="101">
        <v>0.78</v>
      </c>
      <c r="O118" s="101">
        <v>0.69</v>
      </c>
      <c r="P118" s="101">
        <v>0.63</v>
      </c>
      <c r="Q118" s="101">
        <v>0.61</v>
      </c>
      <c r="R118" s="101">
        <v>0.56999999999999995</v>
      </c>
      <c r="S118" s="101">
        <v>0.52</v>
      </c>
      <c r="T118" s="101">
        <v>0.54</v>
      </c>
      <c r="U118" s="101">
        <v>0.61</v>
      </c>
      <c r="V118" s="101">
        <v>0.82</v>
      </c>
      <c r="W118" s="101">
        <v>0.94</v>
      </c>
      <c r="X118" s="101">
        <v>0.87</v>
      </c>
      <c r="Y118" s="101">
        <v>0.71</v>
      </c>
      <c r="Z118" s="101">
        <v>0.61</v>
      </c>
      <c r="AA118" s="101">
        <v>0.5</v>
      </c>
      <c r="AB118" s="101">
        <v>0.34</v>
      </c>
      <c r="AC118" s="236" t="s">
        <v>580</v>
      </c>
    </row>
    <row r="119" spans="2:30">
      <c r="B119" s="234"/>
      <c r="C119" s="235"/>
      <c r="D119" s="16" t="s">
        <v>294</v>
      </c>
      <c r="E119" s="101">
        <v>0.19</v>
      </c>
      <c r="F119" s="101">
        <v>0.09</v>
      </c>
      <c r="G119" s="101">
        <v>7.0000000000000007E-2</v>
      </c>
      <c r="H119" s="101">
        <v>7.0000000000000007E-2</v>
      </c>
      <c r="I119" s="101">
        <v>0.09</v>
      </c>
      <c r="J119" s="101">
        <v>0.24</v>
      </c>
      <c r="K119" s="101">
        <v>0.56999999999999995</v>
      </c>
      <c r="L119" s="101">
        <v>0.83</v>
      </c>
      <c r="M119" s="101">
        <v>0.88</v>
      </c>
      <c r="N119" s="101">
        <v>0.83</v>
      </c>
      <c r="O119" s="101">
        <v>0.73</v>
      </c>
      <c r="P119" s="101">
        <v>0.67</v>
      </c>
      <c r="Q119" s="101">
        <v>0.65</v>
      </c>
      <c r="R119" s="101">
        <v>0.61</v>
      </c>
      <c r="S119" s="101">
        <v>0.55000000000000004</v>
      </c>
      <c r="T119" s="101">
        <v>0.57999999999999996</v>
      </c>
      <c r="U119" s="101">
        <v>0.64</v>
      </c>
      <c r="V119" s="101">
        <v>0.87</v>
      </c>
      <c r="W119" s="101">
        <v>1</v>
      </c>
      <c r="X119" s="101">
        <v>0.92</v>
      </c>
      <c r="Y119" s="101">
        <v>0.76</v>
      </c>
      <c r="Z119" s="101">
        <v>0.64</v>
      </c>
      <c r="AA119" s="101">
        <v>0.53</v>
      </c>
      <c r="AB119" s="101">
        <v>0.36</v>
      </c>
      <c r="AC119" s="237"/>
    </row>
    <row r="120" spans="2:30">
      <c r="B120" s="234"/>
      <c r="C120" s="235"/>
      <c r="D120" s="16" t="s">
        <v>295</v>
      </c>
      <c r="E120" s="101">
        <v>0.19</v>
      </c>
      <c r="F120" s="101">
        <v>0.09</v>
      </c>
      <c r="G120" s="101">
        <v>7.0000000000000007E-2</v>
      </c>
      <c r="H120" s="101">
        <v>7.0000000000000007E-2</v>
      </c>
      <c r="I120" s="101">
        <v>0.09</v>
      </c>
      <c r="J120" s="101">
        <v>0.24</v>
      </c>
      <c r="K120" s="101">
        <v>0.56999999999999995</v>
      </c>
      <c r="L120" s="101">
        <v>0.83</v>
      </c>
      <c r="M120" s="101">
        <v>0.88</v>
      </c>
      <c r="N120" s="101">
        <v>0.83</v>
      </c>
      <c r="O120" s="101">
        <v>0.73</v>
      </c>
      <c r="P120" s="101">
        <v>0.67</v>
      </c>
      <c r="Q120" s="101">
        <v>0.65</v>
      </c>
      <c r="R120" s="101">
        <v>0.61</v>
      </c>
      <c r="S120" s="101">
        <v>0.55000000000000004</v>
      </c>
      <c r="T120" s="101">
        <v>0.57999999999999996</v>
      </c>
      <c r="U120" s="101">
        <v>0.64</v>
      </c>
      <c r="V120" s="101">
        <v>0.87</v>
      </c>
      <c r="W120" s="101">
        <v>1</v>
      </c>
      <c r="X120" s="101">
        <v>0.92</v>
      </c>
      <c r="Y120" s="101">
        <v>0.76</v>
      </c>
      <c r="Z120" s="101">
        <v>0.64</v>
      </c>
      <c r="AA120" s="101">
        <v>0.53</v>
      </c>
      <c r="AB120" s="101">
        <v>0.36</v>
      </c>
      <c r="AC120" s="238"/>
    </row>
    <row r="121" spans="2:30">
      <c r="B121" s="234" t="str">
        <f>$B$115&amp;" - "&amp;C121</f>
        <v>Domestic Hot Water - Showers</v>
      </c>
      <c r="C121" s="235" t="s">
        <v>607</v>
      </c>
      <c r="D121" s="16" t="s">
        <v>293</v>
      </c>
      <c r="E121" s="101">
        <v>0.08</v>
      </c>
      <c r="F121" s="101">
        <v>0.04</v>
      </c>
      <c r="G121" s="101">
        <v>0.03</v>
      </c>
      <c r="H121" s="101">
        <v>0.04</v>
      </c>
      <c r="I121" s="101">
        <v>0.11</v>
      </c>
      <c r="J121" s="101">
        <v>0.41</v>
      </c>
      <c r="K121" s="101">
        <v>0.93</v>
      </c>
      <c r="L121" s="101">
        <v>0.93</v>
      </c>
      <c r="M121" s="101">
        <v>0.75</v>
      </c>
      <c r="N121" s="101">
        <v>0.59</v>
      </c>
      <c r="O121" s="101">
        <v>0.47</v>
      </c>
      <c r="P121" s="101">
        <v>0.37</v>
      </c>
      <c r="Q121" s="101">
        <v>0.27</v>
      </c>
      <c r="R121" s="101">
        <v>0.23</v>
      </c>
      <c r="S121" s="101">
        <v>0.2</v>
      </c>
      <c r="T121" s="101">
        <v>0.21</v>
      </c>
      <c r="U121" s="101">
        <v>0.24</v>
      </c>
      <c r="V121" s="101">
        <v>0.31</v>
      </c>
      <c r="W121" s="101">
        <v>0.34</v>
      </c>
      <c r="X121" s="101">
        <v>0.34</v>
      </c>
      <c r="Y121" s="101">
        <v>0.33</v>
      </c>
      <c r="Z121" s="101">
        <v>0.32</v>
      </c>
      <c r="AA121" s="101">
        <v>0.23</v>
      </c>
      <c r="AB121" s="101">
        <v>0.17</v>
      </c>
      <c r="AC121" s="236" t="s">
        <v>580</v>
      </c>
    </row>
    <row r="122" spans="2:30">
      <c r="B122" s="234"/>
      <c r="C122" s="235"/>
      <c r="D122" s="16" t="s">
        <v>294</v>
      </c>
      <c r="E122" s="101">
        <v>0.09</v>
      </c>
      <c r="F122" s="101">
        <v>0.04</v>
      </c>
      <c r="G122" s="101">
        <v>0.03</v>
      </c>
      <c r="H122" s="101">
        <v>0.04</v>
      </c>
      <c r="I122" s="101">
        <v>0.12</v>
      </c>
      <c r="J122" s="101">
        <v>0.44</v>
      </c>
      <c r="K122" s="101">
        <v>1</v>
      </c>
      <c r="L122" s="101">
        <v>0.99</v>
      </c>
      <c r="M122" s="101">
        <v>0.81</v>
      </c>
      <c r="N122" s="101">
        <v>0.63</v>
      </c>
      <c r="O122" s="101">
        <v>0.51</v>
      </c>
      <c r="P122" s="101">
        <v>0.4</v>
      </c>
      <c r="Q122" s="101">
        <v>0.28999999999999998</v>
      </c>
      <c r="R122" s="101">
        <v>0.25</v>
      </c>
      <c r="S122" s="101">
        <v>0.214</v>
      </c>
      <c r="T122" s="101">
        <v>0.22</v>
      </c>
      <c r="U122" s="101">
        <v>0.26</v>
      </c>
      <c r="V122" s="101">
        <v>0.33</v>
      </c>
      <c r="W122" s="101">
        <v>0.36</v>
      </c>
      <c r="X122" s="101">
        <v>0.36</v>
      </c>
      <c r="Y122" s="101">
        <v>0.36</v>
      </c>
      <c r="Z122" s="101">
        <v>0.35</v>
      </c>
      <c r="AA122" s="101">
        <v>0.25</v>
      </c>
      <c r="AB122" s="101">
        <v>0.18</v>
      </c>
      <c r="AC122" s="237"/>
    </row>
    <row r="123" spans="2:30">
      <c r="B123" s="234"/>
      <c r="C123" s="235"/>
      <c r="D123" s="16" t="s">
        <v>295</v>
      </c>
      <c r="E123" s="101">
        <v>0.09</v>
      </c>
      <c r="F123" s="101">
        <v>0.04</v>
      </c>
      <c r="G123" s="101">
        <v>0.03</v>
      </c>
      <c r="H123" s="101">
        <v>0.04</v>
      </c>
      <c r="I123" s="101">
        <v>0.12</v>
      </c>
      <c r="J123" s="101">
        <v>0.44</v>
      </c>
      <c r="K123" s="101">
        <v>1</v>
      </c>
      <c r="L123" s="101">
        <v>0.99</v>
      </c>
      <c r="M123" s="101">
        <v>0.81</v>
      </c>
      <c r="N123" s="101">
        <v>0.63</v>
      </c>
      <c r="O123" s="101">
        <v>0.51</v>
      </c>
      <c r="P123" s="101">
        <v>0.4</v>
      </c>
      <c r="Q123" s="101">
        <v>0.28999999999999998</v>
      </c>
      <c r="R123" s="101">
        <v>0.25</v>
      </c>
      <c r="S123" s="101">
        <v>0.214</v>
      </c>
      <c r="T123" s="101">
        <v>0.22</v>
      </c>
      <c r="U123" s="101">
        <v>0.26</v>
      </c>
      <c r="V123" s="101">
        <v>0.33</v>
      </c>
      <c r="W123" s="101">
        <v>0.36</v>
      </c>
      <c r="X123" s="101">
        <v>0.36</v>
      </c>
      <c r="Y123" s="101">
        <v>0.36</v>
      </c>
      <c r="Z123" s="101">
        <v>0.35</v>
      </c>
      <c r="AA123" s="101">
        <v>0.25</v>
      </c>
      <c r="AB123" s="101">
        <v>0.18</v>
      </c>
      <c r="AC123" s="238"/>
    </row>
    <row r="124" spans="2:30">
      <c r="B124" s="234" t="str">
        <f>$B$115&amp;" - "&amp;C124</f>
        <v>Domestic Hot Water - Bath</v>
      </c>
      <c r="C124" s="235" t="s">
        <v>608</v>
      </c>
      <c r="D124" s="16" t="s">
        <v>293</v>
      </c>
      <c r="E124" s="101">
        <v>0.05</v>
      </c>
      <c r="F124" s="101">
        <v>0.03</v>
      </c>
      <c r="G124" s="101">
        <v>0.03</v>
      </c>
      <c r="H124" s="101">
        <v>0.03</v>
      </c>
      <c r="I124" s="101">
        <v>0.05</v>
      </c>
      <c r="J124" s="101">
        <v>0.14000000000000001</v>
      </c>
      <c r="K124" s="101">
        <v>0.33</v>
      </c>
      <c r="L124" s="101">
        <v>0.41</v>
      </c>
      <c r="M124" s="101">
        <v>0.47</v>
      </c>
      <c r="N124" s="101">
        <v>0.41</v>
      </c>
      <c r="O124" s="101">
        <v>0.33</v>
      </c>
      <c r="P124" s="101">
        <v>0.25</v>
      </c>
      <c r="Q124" s="101">
        <v>0.22</v>
      </c>
      <c r="R124" s="101">
        <v>0.16</v>
      </c>
      <c r="S124" s="101">
        <v>0.16</v>
      </c>
      <c r="T124" s="101">
        <v>0.16</v>
      </c>
      <c r="U124" s="101">
        <v>0.27</v>
      </c>
      <c r="V124" s="101">
        <v>0.33</v>
      </c>
      <c r="W124" s="101">
        <v>0.55000000000000004</v>
      </c>
      <c r="X124" s="101">
        <v>0.71</v>
      </c>
      <c r="Y124" s="101">
        <v>0.71</v>
      </c>
      <c r="Z124" s="101">
        <v>0.55000000000000004</v>
      </c>
      <c r="AA124" s="101">
        <v>0.47</v>
      </c>
      <c r="AB124" s="101">
        <v>0.27</v>
      </c>
      <c r="AC124" s="236" t="s">
        <v>580</v>
      </c>
    </row>
    <row r="125" spans="2:30">
      <c r="B125" s="234"/>
      <c r="C125" s="235"/>
      <c r="D125" s="16" t="s">
        <v>294</v>
      </c>
      <c r="E125" s="101">
        <v>0.08</v>
      </c>
      <c r="F125" s="101">
        <v>0.04</v>
      </c>
      <c r="G125" s="101">
        <v>0.04</v>
      </c>
      <c r="H125" s="101">
        <v>0.04</v>
      </c>
      <c r="I125" s="101">
        <v>0.08</v>
      </c>
      <c r="J125" s="101">
        <v>0.19</v>
      </c>
      <c r="K125" s="101">
        <v>0.46</v>
      </c>
      <c r="L125" s="101">
        <v>0.57999999999999996</v>
      </c>
      <c r="M125" s="101">
        <v>0.65</v>
      </c>
      <c r="N125" s="101">
        <v>0.57999999999999996</v>
      </c>
      <c r="O125" s="101">
        <v>0.46</v>
      </c>
      <c r="P125" s="101">
        <v>0.35</v>
      </c>
      <c r="Q125" s="101">
        <v>0.31</v>
      </c>
      <c r="R125" s="101">
        <v>0.23</v>
      </c>
      <c r="S125" s="101">
        <v>0.23</v>
      </c>
      <c r="T125" s="101">
        <v>0.23</v>
      </c>
      <c r="U125" s="101">
        <v>0.38</v>
      </c>
      <c r="V125" s="101">
        <v>0.46</v>
      </c>
      <c r="W125" s="101">
        <v>0.77</v>
      </c>
      <c r="X125" s="101">
        <v>1</v>
      </c>
      <c r="Y125" s="101">
        <v>1</v>
      </c>
      <c r="Z125" s="101">
        <v>0.77</v>
      </c>
      <c r="AA125" s="101">
        <v>0.65</v>
      </c>
      <c r="AB125" s="101">
        <v>0.38</v>
      </c>
      <c r="AC125" s="237"/>
    </row>
    <row r="126" spans="2:30">
      <c r="B126" s="234"/>
      <c r="C126" s="235"/>
      <c r="D126" s="16" t="s">
        <v>295</v>
      </c>
      <c r="E126" s="101">
        <v>0.08</v>
      </c>
      <c r="F126" s="101">
        <v>0.04</v>
      </c>
      <c r="G126" s="101">
        <v>0.04</v>
      </c>
      <c r="H126" s="101">
        <v>0.04</v>
      </c>
      <c r="I126" s="101">
        <v>0.08</v>
      </c>
      <c r="J126" s="101">
        <v>0.19</v>
      </c>
      <c r="K126" s="101">
        <v>0.46</v>
      </c>
      <c r="L126" s="101">
        <v>0.57999999999999996</v>
      </c>
      <c r="M126" s="101">
        <v>0.65</v>
      </c>
      <c r="N126" s="101">
        <v>0.57999999999999996</v>
      </c>
      <c r="O126" s="101">
        <v>0.46</v>
      </c>
      <c r="P126" s="101">
        <v>0.35</v>
      </c>
      <c r="Q126" s="101">
        <v>0.31</v>
      </c>
      <c r="R126" s="101">
        <v>0.23</v>
      </c>
      <c r="S126" s="101">
        <v>0.23</v>
      </c>
      <c r="T126" s="101">
        <v>0.23</v>
      </c>
      <c r="U126" s="101">
        <v>0.38</v>
      </c>
      <c r="V126" s="101">
        <v>0.46</v>
      </c>
      <c r="W126" s="101">
        <v>0.77</v>
      </c>
      <c r="X126" s="101">
        <v>1</v>
      </c>
      <c r="Y126" s="101">
        <v>1</v>
      </c>
      <c r="Z126" s="101">
        <v>0.77</v>
      </c>
      <c r="AA126" s="101">
        <v>0.65</v>
      </c>
      <c r="AB126" s="101">
        <v>0.38</v>
      </c>
      <c r="AC126" s="238"/>
    </row>
    <row r="127" spans="2:30">
      <c r="B127" s="234" t="str">
        <f>$B$115&amp;" - "&amp;C127</f>
        <v>Domestic Hot Water - Other Loads</v>
      </c>
      <c r="C127" s="235" t="s">
        <v>609</v>
      </c>
      <c r="D127" s="16" t="s">
        <v>293</v>
      </c>
      <c r="E127" s="101">
        <v>0.14000000000000001</v>
      </c>
      <c r="F127" s="101">
        <v>0.08</v>
      </c>
      <c r="G127" s="101">
        <v>0.05</v>
      </c>
      <c r="H127" s="101">
        <v>0.06</v>
      </c>
      <c r="I127" s="101">
        <v>0.12</v>
      </c>
      <c r="J127" s="101">
        <v>0.37</v>
      </c>
      <c r="K127" s="101">
        <v>0.83</v>
      </c>
      <c r="L127" s="101">
        <v>1</v>
      </c>
      <c r="M127" s="101">
        <v>1</v>
      </c>
      <c r="N127" s="101">
        <v>0.92</v>
      </c>
      <c r="O127" s="101">
        <v>0.8</v>
      </c>
      <c r="P127" s="101">
        <v>0.68</v>
      </c>
      <c r="Q127" s="101">
        <v>0.59</v>
      </c>
      <c r="R127" s="101">
        <v>0.52</v>
      </c>
      <c r="S127" s="101">
        <v>0.47</v>
      </c>
      <c r="T127" s="101">
        <v>0.47</v>
      </c>
      <c r="U127" s="101">
        <v>0.53</v>
      </c>
      <c r="V127" s="101">
        <v>0.64</v>
      </c>
      <c r="W127" s="101">
        <v>0.73</v>
      </c>
      <c r="X127" s="101">
        <v>0.73</v>
      </c>
      <c r="Y127" s="101">
        <v>0.68</v>
      </c>
      <c r="Z127" s="101">
        <v>0.61</v>
      </c>
      <c r="AA127" s="101">
        <v>0.46</v>
      </c>
      <c r="AB127" s="101">
        <v>0.3</v>
      </c>
      <c r="AC127" s="236" t="s">
        <v>580</v>
      </c>
    </row>
    <row r="128" spans="2:30">
      <c r="B128" s="234"/>
      <c r="C128" s="235"/>
      <c r="D128" s="16" t="s">
        <v>294</v>
      </c>
      <c r="E128" s="101">
        <v>0.14000000000000001</v>
      </c>
      <c r="F128" s="101">
        <v>0.08</v>
      </c>
      <c r="G128" s="101">
        <v>0.05</v>
      </c>
      <c r="H128" s="101">
        <v>0.06</v>
      </c>
      <c r="I128" s="101">
        <v>0.12</v>
      </c>
      <c r="J128" s="101">
        <v>0.37</v>
      </c>
      <c r="K128" s="101">
        <v>0.83</v>
      </c>
      <c r="L128" s="101">
        <v>1</v>
      </c>
      <c r="M128" s="101">
        <v>1</v>
      </c>
      <c r="N128" s="101">
        <v>0.92</v>
      </c>
      <c r="O128" s="101">
        <v>0.8</v>
      </c>
      <c r="P128" s="101">
        <v>0.68</v>
      </c>
      <c r="Q128" s="101">
        <v>0.59</v>
      </c>
      <c r="R128" s="101">
        <v>0.52</v>
      </c>
      <c r="S128" s="101">
        <v>0.47</v>
      </c>
      <c r="T128" s="101">
        <v>0.47</v>
      </c>
      <c r="U128" s="101">
        <v>0.53</v>
      </c>
      <c r="V128" s="101">
        <v>0.64</v>
      </c>
      <c r="W128" s="101">
        <v>0.73</v>
      </c>
      <c r="X128" s="101">
        <v>0.73</v>
      </c>
      <c r="Y128" s="101">
        <v>0.68</v>
      </c>
      <c r="Z128" s="101">
        <v>0.61</v>
      </c>
      <c r="AA128" s="101">
        <v>0.46</v>
      </c>
      <c r="AB128" s="101">
        <v>0.3</v>
      </c>
      <c r="AC128" s="237"/>
    </row>
    <row r="129" spans="2:29">
      <c r="B129" s="234"/>
      <c r="C129" s="235"/>
      <c r="D129" s="16" t="s">
        <v>295</v>
      </c>
      <c r="E129" s="101">
        <v>0.14000000000000001</v>
      </c>
      <c r="F129" s="101">
        <v>0.08</v>
      </c>
      <c r="G129" s="101">
        <v>0.05</v>
      </c>
      <c r="H129" s="101">
        <v>0.06</v>
      </c>
      <c r="I129" s="101">
        <v>0.12</v>
      </c>
      <c r="J129" s="101">
        <v>0.37</v>
      </c>
      <c r="K129" s="101">
        <v>0.83</v>
      </c>
      <c r="L129" s="101">
        <v>1</v>
      </c>
      <c r="M129" s="101">
        <v>1</v>
      </c>
      <c r="N129" s="101">
        <v>0.92</v>
      </c>
      <c r="O129" s="101">
        <v>0.8</v>
      </c>
      <c r="P129" s="101">
        <v>0.68</v>
      </c>
      <c r="Q129" s="101">
        <v>0.59</v>
      </c>
      <c r="R129" s="101">
        <v>0.52</v>
      </c>
      <c r="S129" s="101">
        <v>0.47</v>
      </c>
      <c r="T129" s="101">
        <v>0.47</v>
      </c>
      <c r="U129" s="101">
        <v>0.53</v>
      </c>
      <c r="V129" s="101">
        <v>0.64</v>
      </c>
      <c r="W129" s="101">
        <v>0.73</v>
      </c>
      <c r="X129" s="101">
        <v>0.73</v>
      </c>
      <c r="Y129" s="101">
        <v>0.68</v>
      </c>
      <c r="Z129" s="101">
        <v>0.61</v>
      </c>
      <c r="AA129" s="101">
        <v>0.46</v>
      </c>
      <c r="AB129" s="101">
        <v>0.3</v>
      </c>
      <c r="AC129" s="238"/>
    </row>
    <row r="130" spans="2:29">
      <c r="B130" s="234" t="str">
        <f>$B$115&amp;" - "&amp;C130</f>
        <v xml:space="preserve">Domestic Hot Water - </v>
      </c>
      <c r="C130" s="235"/>
      <c r="D130" s="16" t="s">
        <v>293</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36"/>
    </row>
    <row r="131" spans="2:29">
      <c r="B131" s="234"/>
      <c r="C131" s="235"/>
      <c r="D131" s="16" t="s">
        <v>294</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37"/>
    </row>
    <row r="132" spans="2:29">
      <c r="B132" s="234"/>
      <c r="C132" s="235"/>
      <c r="D132" s="16" t="s">
        <v>295</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8"/>
    </row>
    <row r="150" spans="2:30" ht="18.75">
      <c r="B150" s="208" t="s">
        <v>98</v>
      </c>
      <c r="C150" s="208"/>
      <c r="D150" s="208"/>
      <c r="E150" s="208"/>
      <c r="F150" s="208"/>
      <c r="G150" s="208"/>
      <c r="H150" s="208"/>
      <c r="I150" s="208"/>
      <c r="J150" s="208"/>
      <c r="K150" s="208"/>
      <c r="L150" s="208"/>
      <c r="M150" s="208"/>
      <c r="N150" s="208"/>
      <c r="O150" s="208"/>
      <c r="P150" s="208"/>
      <c r="Q150" s="208"/>
      <c r="R150" s="208"/>
      <c r="S150" s="208"/>
      <c r="T150" s="208"/>
      <c r="U150" s="208"/>
      <c r="V150" s="208"/>
      <c r="W150" s="208"/>
      <c r="X150" s="208"/>
      <c r="Y150" s="208"/>
      <c r="Z150" s="208"/>
      <c r="AA150" s="208"/>
      <c r="AB150" s="208"/>
      <c r="AC150" s="127" t="s">
        <v>8</v>
      </c>
      <c r="AD150" s="127"/>
    </row>
    <row r="151" spans="2:30" s="10" customFormat="1" ht="5.0999999999999996" customHeight="1">
      <c r="B151" s="11"/>
      <c r="C151" s="11"/>
      <c r="D151" s="11"/>
      <c r="E151" s="11"/>
      <c r="F151" s="11"/>
      <c r="G151" s="12"/>
    </row>
    <row r="152" spans="2:30">
      <c r="B152" s="132"/>
      <c r="C152" s="17" t="s">
        <v>228</v>
      </c>
      <c r="D152" s="17" t="s">
        <v>269</v>
      </c>
      <c r="E152" s="17" t="s">
        <v>270</v>
      </c>
      <c r="F152" s="17" t="s">
        <v>271</v>
      </c>
      <c r="G152" s="17" t="s">
        <v>272</v>
      </c>
      <c r="H152" s="17" t="s">
        <v>273</v>
      </c>
      <c r="I152" s="17" t="s">
        <v>274</v>
      </c>
      <c r="J152" s="17" t="s">
        <v>275</v>
      </c>
      <c r="K152" s="17" t="s">
        <v>276</v>
      </c>
      <c r="L152" s="17" t="s">
        <v>277</v>
      </c>
      <c r="M152" s="17" t="s">
        <v>278</v>
      </c>
      <c r="N152" s="17" t="s">
        <v>279</v>
      </c>
      <c r="O152" s="17" t="s">
        <v>280</v>
      </c>
      <c r="P152" s="17" t="s">
        <v>281</v>
      </c>
      <c r="Q152" s="17" t="s">
        <v>282</v>
      </c>
      <c r="R152" s="17" t="s">
        <v>283</v>
      </c>
      <c r="S152" s="17" t="s">
        <v>284</v>
      </c>
      <c r="T152" s="17" t="s">
        <v>285</v>
      </c>
      <c r="U152" s="17" t="s">
        <v>286</v>
      </c>
      <c r="V152" s="17" t="s">
        <v>287</v>
      </c>
      <c r="W152" s="17" t="s">
        <v>288</v>
      </c>
      <c r="X152" s="17" t="s">
        <v>289</v>
      </c>
      <c r="Y152" s="17" t="s">
        <v>290</v>
      </c>
      <c r="Z152" s="17" t="s">
        <v>291</v>
      </c>
      <c r="AA152" s="17" t="s">
        <v>292</v>
      </c>
      <c r="AB152" s="152">
        <v>0</v>
      </c>
    </row>
    <row r="153" spans="2:30" ht="15.75" customHeight="1">
      <c r="B153" s="234" t="str">
        <f>$B$150&amp;" - "&amp;C153</f>
        <v>Process Loads - Cooking Range</v>
      </c>
      <c r="C153" s="235" t="s">
        <v>594</v>
      </c>
      <c r="D153" s="16" t="s">
        <v>293</v>
      </c>
      <c r="E153" s="101">
        <v>0.05</v>
      </c>
      <c r="F153" s="101">
        <v>0.05</v>
      </c>
      <c r="G153" s="101">
        <v>0.02</v>
      </c>
      <c r="H153" s="101">
        <v>0.02</v>
      </c>
      <c r="I153" s="101">
        <v>0.05</v>
      </c>
      <c r="J153" s="101">
        <v>7.0000000000000007E-2</v>
      </c>
      <c r="K153" s="101">
        <v>0.17</v>
      </c>
      <c r="L153" s="101">
        <v>0.28000000000000003</v>
      </c>
      <c r="M153" s="101">
        <v>0.31</v>
      </c>
      <c r="N153" s="101">
        <v>0.32</v>
      </c>
      <c r="O153" s="101">
        <v>0.28000000000000003</v>
      </c>
      <c r="P153" s="101">
        <v>0.33</v>
      </c>
      <c r="Q153" s="101">
        <v>0.38</v>
      </c>
      <c r="R153" s="101">
        <v>0.31</v>
      </c>
      <c r="S153" s="101">
        <v>0.28999999999999998</v>
      </c>
      <c r="T153" s="101">
        <v>0.38</v>
      </c>
      <c r="U153" s="101">
        <v>0.61</v>
      </c>
      <c r="V153" s="101">
        <v>1</v>
      </c>
      <c r="W153" s="101">
        <v>0.78</v>
      </c>
      <c r="X153" s="101">
        <v>0.4</v>
      </c>
      <c r="Y153" s="101">
        <v>0.24</v>
      </c>
      <c r="Z153" s="101">
        <v>0.17</v>
      </c>
      <c r="AA153" s="101">
        <v>0.1</v>
      </c>
      <c r="AB153" s="101">
        <v>7.0000000000000007E-2</v>
      </c>
      <c r="AC153" s="236" t="s">
        <v>580</v>
      </c>
    </row>
    <row r="154" spans="2:30">
      <c r="B154" s="234"/>
      <c r="C154" s="235"/>
      <c r="D154" s="16" t="s">
        <v>294</v>
      </c>
      <c r="E154" s="101">
        <v>0.05</v>
      </c>
      <c r="F154" s="101">
        <v>0.05</v>
      </c>
      <c r="G154" s="101">
        <v>0.02</v>
      </c>
      <c r="H154" s="101">
        <v>0.02</v>
      </c>
      <c r="I154" s="101">
        <v>0.05</v>
      </c>
      <c r="J154" s="101">
        <v>7.0000000000000007E-2</v>
      </c>
      <c r="K154" s="101">
        <v>0.17</v>
      </c>
      <c r="L154" s="101">
        <v>0.28000000000000003</v>
      </c>
      <c r="M154" s="101">
        <v>0.31</v>
      </c>
      <c r="N154" s="101">
        <v>0.32</v>
      </c>
      <c r="O154" s="101">
        <v>0.28000000000000003</v>
      </c>
      <c r="P154" s="101">
        <v>0.33</v>
      </c>
      <c r="Q154" s="101">
        <v>0.38</v>
      </c>
      <c r="R154" s="101">
        <v>0.31</v>
      </c>
      <c r="S154" s="101">
        <v>0.28999999999999998</v>
      </c>
      <c r="T154" s="101">
        <v>0.38</v>
      </c>
      <c r="U154" s="101">
        <v>0.61</v>
      </c>
      <c r="V154" s="101">
        <v>1</v>
      </c>
      <c r="W154" s="101">
        <v>0.78</v>
      </c>
      <c r="X154" s="101">
        <v>0.4</v>
      </c>
      <c r="Y154" s="101">
        <v>0.24</v>
      </c>
      <c r="Z154" s="101">
        <v>0.17</v>
      </c>
      <c r="AA154" s="101">
        <v>0.1</v>
      </c>
      <c r="AB154" s="101">
        <v>7.0000000000000007E-2</v>
      </c>
      <c r="AC154" s="237"/>
    </row>
    <row r="155" spans="2:30">
      <c r="B155" s="234"/>
      <c r="C155" s="235"/>
      <c r="D155" s="16" t="s">
        <v>295</v>
      </c>
      <c r="E155" s="101">
        <v>0.05</v>
      </c>
      <c r="F155" s="101">
        <v>0.05</v>
      </c>
      <c r="G155" s="101">
        <v>0.02</v>
      </c>
      <c r="H155" s="101">
        <v>0.02</v>
      </c>
      <c r="I155" s="101">
        <v>0.05</v>
      </c>
      <c r="J155" s="101">
        <v>7.0000000000000007E-2</v>
      </c>
      <c r="K155" s="101">
        <v>0.17</v>
      </c>
      <c r="L155" s="101">
        <v>0.28000000000000003</v>
      </c>
      <c r="M155" s="101">
        <v>0.31</v>
      </c>
      <c r="N155" s="101">
        <v>0.32</v>
      </c>
      <c r="O155" s="101">
        <v>0.28000000000000003</v>
      </c>
      <c r="P155" s="101">
        <v>0.33</v>
      </c>
      <c r="Q155" s="101">
        <v>0.38</v>
      </c>
      <c r="R155" s="101">
        <v>0.31</v>
      </c>
      <c r="S155" s="101">
        <v>0.28999999999999998</v>
      </c>
      <c r="T155" s="101">
        <v>0.38</v>
      </c>
      <c r="U155" s="101">
        <v>0.61</v>
      </c>
      <c r="V155" s="101">
        <v>1</v>
      </c>
      <c r="W155" s="101">
        <v>0.78</v>
      </c>
      <c r="X155" s="101">
        <v>0.4</v>
      </c>
      <c r="Y155" s="101">
        <v>0.24</v>
      </c>
      <c r="Z155" s="101">
        <v>0.17</v>
      </c>
      <c r="AA155" s="101">
        <v>0.1</v>
      </c>
      <c r="AB155" s="101">
        <v>7.0000000000000007E-2</v>
      </c>
      <c r="AC155" s="238"/>
    </row>
    <row r="156" spans="2:30">
      <c r="B156" s="234" t="str">
        <f>$B$150&amp;" - "&amp;C156</f>
        <v xml:space="preserve">Process Loads - </v>
      </c>
      <c r="C156" s="235"/>
      <c r="D156" s="16" t="s">
        <v>293</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6"/>
    </row>
    <row r="157" spans="2:30">
      <c r="B157" s="234"/>
      <c r="C157" s="235"/>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7"/>
    </row>
    <row r="158" spans="2:30">
      <c r="B158" s="234"/>
      <c r="C158" s="235"/>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8"/>
    </row>
    <row r="159" spans="2:30">
      <c r="B159" s="234" t="str">
        <f>$B$150&amp;" - "&amp;C159</f>
        <v xml:space="preserve">Process Loads - </v>
      </c>
      <c r="C159" s="235"/>
      <c r="D159" s="16" t="s">
        <v>293</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6"/>
    </row>
    <row r="160" spans="2:30">
      <c r="B160" s="234"/>
      <c r="C160" s="235"/>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7"/>
    </row>
    <row r="161" spans="2:29">
      <c r="B161" s="234"/>
      <c r="C161" s="235"/>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8"/>
    </row>
    <row r="162" spans="2:29">
      <c r="B162" s="234" t="str">
        <f>$B$150&amp;" - "&amp;C162</f>
        <v xml:space="preserve">Process Loads - </v>
      </c>
      <c r="C162" s="235"/>
      <c r="D162" s="16" t="s">
        <v>293</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6"/>
    </row>
    <row r="163" spans="2:29">
      <c r="B163" s="234"/>
      <c r="C163" s="235"/>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7"/>
    </row>
    <row r="164" spans="2:29">
      <c r="B164" s="234"/>
      <c r="C164" s="235"/>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8"/>
    </row>
    <row r="165" spans="2:29">
      <c r="B165" s="234" t="str">
        <f>$B$150&amp;" - "&amp;C165</f>
        <v xml:space="preserve">Process Loads - </v>
      </c>
      <c r="C165" s="235"/>
      <c r="D165" s="16" t="s">
        <v>293</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36"/>
    </row>
    <row r="166" spans="2:29">
      <c r="B166" s="234"/>
      <c r="C166" s="235"/>
      <c r="D166" s="16" t="s">
        <v>294</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37"/>
    </row>
    <row r="167" spans="2:29">
      <c r="B167" s="234"/>
      <c r="C167" s="235"/>
      <c r="D167" s="16" t="s">
        <v>295</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8"/>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95:B97"/>
    <mergeCell ref="C95:C97"/>
    <mergeCell ref="AC95:AC97"/>
    <mergeCell ref="C2:J4"/>
    <mergeCell ref="AC2:AD2"/>
    <mergeCell ref="AC3:AD3"/>
    <mergeCell ref="B7:AB7"/>
    <mergeCell ref="B10:B12"/>
    <mergeCell ref="C10:C12"/>
    <mergeCell ref="AC10:AC12"/>
    <mergeCell ref="B13:B15"/>
    <mergeCell ref="C13:C15"/>
    <mergeCell ref="AC13:AC15"/>
    <mergeCell ref="B16:B18"/>
    <mergeCell ref="C16:C18"/>
    <mergeCell ref="AC16:AC18"/>
  </mergeCells>
  <conditionalFormatting sqref="C16:C24">
    <cfRule type="containsText" dxfId="114" priority="62" operator="containsText" text="Example:">
      <formula>NOT(ISERROR(SEARCH("Example:",C16)))</formula>
    </cfRule>
  </conditionalFormatting>
  <conditionalFormatting sqref="C51:C59">
    <cfRule type="containsText" dxfId="113" priority="61" operator="containsText" text="Example:">
      <formula>NOT(ISERROR(SEARCH("Example:",C51)))</formula>
    </cfRule>
  </conditionalFormatting>
  <conditionalFormatting sqref="AC16:AC18">
    <cfRule type="containsText" dxfId="112" priority="58" operator="containsText" text="Example">
      <formula>NOT(ISERROR(SEARCH("Example",AC16)))</formula>
    </cfRule>
  </conditionalFormatting>
  <conditionalFormatting sqref="AC19:AC21">
    <cfRule type="containsText" dxfId="111" priority="57" operator="containsText" text="Example">
      <formula>NOT(ISERROR(SEARCH("Example",AC19)))</formula>
    </cfRule>
  </conditionalFormatting>
  <conditionalFormatting sqref="AC22:AC24">
    <cfRule type="containsText" dxfId="110" priority="56" operator="containsText" text="Example">
      <formula>NOT(ISERROR(SEARCH("Example",AC22)))</formula>
    </cfRule>
  </conditionalFormatting>
  <conditionalFormatting sqref="AC51:AC53">
    <cfRule type="containsText" dxfId="109" priority="55" operator="containsText" text="Example">
      <formula>NOT(ISERROR(SEARCH("Example",AC51)))</formula>
    </cfRule>
  </conditionalFormatting>
  <conditionalFormatting sqref="AC54:AC56">
    <cfRule type="containsText" dxfId="108" priority="54" operator="containsText" text="Example">
      <formula>NOT(ISERROR(SEARCH("Example",AC54)))</formula>
    </cfRule>
  </conditionalFormatting>
  <conditionalFormatting sqref="AC57:AC59">
    <cfRule type="containsText" dxfId="107" priority="53" operator="containsText" text="Example">
      <formula>NOT(ISERROR(SEARCH("Example",AC57)))</formula>
    </cfRule>
  </conditionalFormatting>
  <conditionalFormatting sqref="C130:C132">
    <cfRule type="containsText" dxfId="106" priority="49" operator="containsText" text="Example:">
      <formula>NOT(ISERROR(SEARCH("Example:",C130)))</formula>
    </cfRule>
  </conditionalFormatting>
  <conditionalFormatting sqref="AC130:AC132">
    <cfRule type="containsText" dxfId="105" priority="46" operator="containsText" text="Example">
      <formula>NOT(ISERROR(SEARCH("Example",AC130)))</formula>
    </cfRule>
  </conditionalFormatting>
  <conditionalFormatting sqref="C156:C167">
    <cfRule type="containsText" dxfId="104" priority="45" operator="containsText" text="Example:">
      <formula>NOT(ISERROR(SEARCH("Example:",C156)))</formula>
    </cfRule>
  </conditionalFormatting>
  <conditionalFormatting sqref="AC156:AC158">
    <cfRule type="containsText" dxfId="103" priority="44" operator="containsText" text="Example">
      <formula>NOT(ISERROR(SEARCH("Example",AC156)))</formula>
    </cfRule>
  </conditionalFormatting>
  <conditionalFormatting sqref="AC159:AC161">
    <cfRule type="containsText" dxfId="102" priority="43" operator="containsText" text="Example">
      <formula>NOT(ISERROR(SEARCH("Example",AC159)))</formula>
    </cfRule>
  </conditionalFormatting>
  <conditionalFormatting sqref="AC162:AC164">
    <cfRule type="containsText" dxfId="101" priority="42" operator="containsText" text="Example">
      <formula>NOT(ISERROR(SEARCH("Example",AC162)))</formula>
    </cfRule>
  </conditionalFormatting>
  <conditionalFormatting sqref="AC165:AC167">
    <cfRule type="containsText" dxfId="100" priority="41" operator="containsText" text="Example">
      <formula>NOT(ISERROR(SEARCH("Example",AC165)))</formula>
    </cfRule>
  </conditionalFormatting>
  <conditionalFormatting sqref="C13:C15">
    <cfRule type="containsText" dxfId="99" priority="40" operator="containsText" text="Example:">
      <formula>NOT(ISERROR(SEARCH("Example:",C13)))</formula>
    </cfRule>
  </conditionalFormatting>
  <conditionalFormatting sqref="AC13:AC15">
    <cfRule type="containsText" dxfId="98" priority="23" operator="containsText" text="Example">
      <formula>NOT(ISERROR(SEARCH("Example",AC13)))</formula>
    </cfRule>
  </conditionalFormatting>
  <conditionalFormatting sqref="C10:C12">
    <cfRule type="containsText" dxfId="97" priority="15" operator="containsText" text="Example:">
      <formula>NOT(ISERROR(SEARCH("Example:",C10)))</formula>
    </cfRule>
  </conditionalFormatting>
  <conditionalFormatting sqref="AC10:AC12">
    <cfRule type="containsText" dxfId="96" priority="14" operator="containsText" text="Example">
      <formula>NOT(ISERROR(SEARCH("Example",AC10)))</formula>
    </cfRule>
  </conditionalFormatting>
  <conditionalFormatting sqref="C45:C47">
    <cfRule type="containsText" dxfId="95" priority="13" operator="containsText" text="Example:">
      <formula>NOT(ISERROR(SEARCH("Example:",C45)))</formula>
    </cfRule>
  </conditionalFormatting>
  <conditionalFormatting sqref="C48:C50">
    <cfRule type="containsText" dxfId="94" priority="12" operator="containsText" text="Example:">
      <formula>NOT(ISERROR(SEARCH("Example:",C48)))</formula>
    </cfRule>
  </conditionalFormatting>
  <conditionalFormatting sqref="AC48:AC50">
    <cfRule type="containsText" dxfId="93" priority="11" operator="containsText" text="Example">
      <formula>NOT(ISERROR(SEARCH("Example",AC48)))</formula>
    </cfRule>
  </conditionalFormatting>
  <conditionalFormatting sqref="AC45:AC47">
    <cfRule type="containsText" dxfId="92" priority="10" operator="containsText" text="Example">
      <formula>NOT(ISERROR(SEARCH("Example",AC45)))</formula>
    </cfRule>
  </conditionalFormatting>
  <conditionalFormatting sqref="C80:C82 C86:C94">
    <cfRule type="containsText" dxfId="91" priority="9" operator="containsText" text="Example:">
      <formula>NOT(ISERROR(SEARCH("Example:",C80)))</formula>
    </cfRule>
  </conditionalFormatting>
  <conditionalFormatting sqref="C83:C85">
    <cfRule type="containsText" dxfId="90" priority="8" operator="containsText" text="Example:">
      <formula>NOT(ISERROR(SEARCH("Example:",C83)))</formula>
    </cfRule>
  </conditionalFormatting>
  <conditionalFormatting sqref="C95:C97">
    <cfRule type="containsText" dxfId="89" priority="7" operator="containsText" text="Example:">
      <formula>NOT(ISERROR(SEARCH("Example:",C95)))</formula>
    </cfRule>
  </conditionalFormatting>
  <conditionalFormatting sqref="AC80:AC97">
    <cfRule type="containsText" dxfId="88" priority="6" operator="containsText" text="Example">
      <formula>NOT(ISERROR(SEARCH("Example",AC80)))</formula>
    </cfRule>
  </conditionalFormatting>
  <conditionalFormatting sqref="C118:C120 C124:C129">
    <cfRule type="containsText" dxfId="87" priority="5" operator="containsText" text="Example:">
      <formula>NOT(ISERROR(SEARCH("Example:",C118)))</formula>
    </cfRule>
  </conditionalFormatting>
  <conditionalFormatting sqref="C121:C123">
    <cfRule type="containsText" dxfId="86" priority="4" operator="containsText" text="Example:">
      <formula>NOT(ISERROR(SEARCH("Example:",C121)))</formula>
    </cfRule>
  </conditionalFormatting>
  <conditionalFormatting sqref="AC118:AC129">
    <cfRule type="containsText" dxfId="85" priority="3" operator="containsText" text="Example">
      <formula>NOT(ISERROR(SEARCH("Example",AC118)))</formula>
    </cfRule>
  </conditionalFormatting>
  <conditionalFormatting sqref="C153:C155">
    <cfRule type="containsText" dxfId="84" priority="2" operator="containsText" text="Example:">
      <formula>NOT(ISERROR(SEARCH("Example:",C153)))</formula>
    </cfRule>
  </conditionalFormatting>
  <conditionalFormatting sqref="AC153:AC155">
    <cfRule type="containsText" dxfId="83" priority="1" operator="containsText" text="Example">
      <formula>NOT(ISERROR(SEARCH("Example",AC153)))</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topLeftCell="A89" zoomScaleNormal="100" workbookViewId="0">
      <selection activeCell="C153" sqref="C153:AC155"/>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207" t="s">
        <v>268</v>
      </c>
      <c r="D2" s="207"/>
      <c r="E2" s="207"/>
      <c r="F2" s="207"/>
      <c r="G2" s="207"/>
      <c r="H2" s="207"/>
      <c r="I2" s="207"/>
      <c r="J2" s="207"/>
      <c r="AC2" s="239" t="str">
        <f>Project_Name</f>
        <v>Carbon Free Boston</v>
      </c>
      <c r="AD2" s="239"/>
    </row>
    <row r="3" spans="2:30" ht="15.75" customHeight="1">
      <c r="B3" s="131" t="str">
        <f>Project!B3</f>
        <v>Calculation</v>
      </c>
      <c r="C3" s="207"/>
      <c r="D3" s="207"/>
      <c r="E3" s="207"/>
      <c r="F3" s="207"/>
      <c r="G3" s="207"/>
      <c r="H3" s="207"/>
      <c r="I3" s="207"/>
      <c r="J3" s="207"/>
      <c r="AC3" s="239" t="str">
        <f>Project_Number</f>
        <v>259104-00</v>
      </c>
      <c r="AD3" s="239"/>
    </row>
    <row r="4" spans="2:30">
      <c r="B4" s="125" t="str">
        <f>Project!B4</f>
        <v>Notes</v>
      </c>
      <c r="C4" s="207"/>
      <c r="D4" s="207"/>
      <c r="E4" s="207"/>
      <c r="F4" s="207"/>
      <c r="G4" s="207"/>
      <c r="H4" s="207"/>
      <c r="I4" s="207"/>
      <c r="J4" s="207"/>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208" t="s">
        <v>214</v>
      </c>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127" t="s">
        <v>8</v>
      </c>
      <c r="AD7" s="127"/>
    </row>
    <row r="8" spans="2:30" s="10" customFormat="1" ht="5.0999999999999996" customHeight="1">
      <c r="B8" s="11"/>
      <c r="C8" s="11"/>
      <c r="D8" s="11"/>
      <c r="E8" s="11"/>
      <c r="F8" s="11"/>
      <c r="G8" s="12"/>
    </row>
    <row r="9" spans="2:30">
      <c r="B9" s="132"/>
      <c r="C9" s="17" t="s">
        <v>228</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2">
        <v>0</v>
      </c>
    </row>
    <row r="10" spans="2:30">
      <c r="B10" s="234" t="str">
        <f>$B$7&amp;" - "&amp;C10</f>
        <v>Occupancy - Living Area</v>
      </c>
      <c r="C10" s="235" t="s">
        <v>601</v>
      </c>
      <c r="D10" s="16" t="s">
        <v>293</v>
      </c>
      <c r="E10" s="101">
        <v>1</v>
      </c>
      <c r="F10" s="101">
        <v>1</v>
      </c>
      <c r="G10" s="101">
        <v>1</v>
      </c>
      <c r="H10" s="101">
        <v>1</v>
      </c>
      <c r="I10" s="101">
        <v>1</v>
      </c>
      <c r="J10" s="101">
        <v>1</v>
      </c>
      <c r="K10" s="101">
        <v>1</v>
      </c>
      <c r="L10" s="101">
        <v>0.8831</v>
      </c>
      <c r="M10" s="101">
        <v>0.40860999999999997</v>
      </c>
      <c r="N10" s="101">
        <v>0.24188999999999999</v>
      </c>
      <c r="O10" s="101">
        <v>0.24188999999999999</v>
      </c>
      <c r="P10" s="101">
        <v>0.24188999999999999</v>
      </c>
      <c r="Q10" s="101">
        <v>0.24188999999999999</v>
      </c>
      <c r="R10" s="101">
        <v>0.24188999999999999</v>
      </c>
      <c r="S10" s="101">
        <v>0.24188999999999999</v>
      </c>
      <c r="T10" s="101">
        <v>0.24188999999999999</v>
      </c>
      <c r="U10" s="101">
        <v>0.29498000000000002</v>
      </c>
      <c r="V10" s="101">
        <v>0.55310000000000004</v>
      </c>
      <c r="W10" s="101">
        <v>0.89693000000000001</v>
      </c>
      <c r="X10" s="101">
        <v>0.89693000000000001</v>
      </c>
      <c r="Y10" s="101">
        <v>0.89693000000000001</v>
      </c>
      <c r="Z10" s="101">
        <v>1</v>
      </c>
      <c r="AA10" s="101">
        <v>1</v>
      </c>
      <c r="AB10" s="101">
        <v>1</v>
      </c>
      <c r="AC10" s="236" t="s">
        <v>580</v>
      </c>
    </row>
    <row r="11" spans="2:30">
      <c r="B11" s="234"/>
      <c r="C11" s="235"/>
      <c r="D11" s="16" t="s">
        <v>294</v>
      </c>
      <c r="E11" s="101">
        <v>1</v>
      </c>
      <c r="F11" s="101">
        <v>1</v>
      </c>
      <c r="G11" s="101">
        <v>1</v>
      </c>
      <c r="H11" s="101">
        <v>1</v>
      </c>
      <c r="I11" s="101">
        <v>1</v>
      </c>
      <c r="J11" s="101">
        <v>1</v>
      </c>
      <c r="K11" s="101">
        <v>1</v>
      </c>
      <c r="L11" s="101">
        <v>0.8831</v>
      </c>
      <c r="M11" s="101">
        <v>0.40860999999999997</v>
      </c>
      <c r="N11" s="101">
        <v>0.24188999999999999</v>
      </c>
      <c r="O11" s="101">
        <v>0.24188999999999999</v>
      </c>
      <c r="P11" s="101">
        <v>0.24188999999999999</v>
      </c>
      <c r="Q11" s="101">
        <v>0.24188999999999999</v>
      </c>
      <c r="R11" s="101">
        <v>0.24188999999999999</v>
      </c>
      <c r="S11" s="101">
        <v>0.24188999999999999</v>
      </c>
      <c r="T11" s="101">
        <v>0.24188999999999999</v>
      </c>
      <c r="U11" s="101">
        <v>0.29498000000000002</v>
      </c>
      <c r="V11" s="101">
        <v>0.55310000000000004</v>
      </c>
      <c r="W11" s="101">
        <v>0.89693000000000001</v>
      </c>
      <c r="X11" s="101">
        <v>0.89693000000000001</v>
      </c>
      <c r="Y11" s="101">
        <v>0.89693000000000001</v>
      </c>
      <c r="Z11" s="101">
        <v>1</v>
      </c>
      <c r="AA11" s="101">
        <v>1</v>
      </c>
      <c r="AB11" s="101">
        <v>1</v>
      </c>
      <c r="AC11" s="237"/>
    </row>
    <row r="12" spans="2:30">
      <c r="B12" s="234"/>
      <c r="C12" s="235"/>
      <c r="D12" s="16" t="s">
        <v>295</v>
      </c>
      <c r="E12" s="101">
        <v>1</v>
      </c>
      <c r="F12" s="101">
        <v>1</v>
      </c>
      <c r="G12" s="101">
        <v>1</v>
      </c>
      <c r="H12" s="101">
        <v>1</v>
      </c>
      <c r="I12" s="101">
        <v>1</v>
      </c>
      <c r="J12" s="101">
        <v>1</v>
      </c>
      <c r="K12" s="101">
        <v>1</v>
      </c>
      <c r="L12" s="101">
        <v>0.8831</v>
      </c>
      <c r="M12" s="101">
        <v>0.40860999999999997</v>
      </c>
      <c r="N12" s="101">
        <v>0.24188999999999999</v>
      </c>
      <c r="O12" s="101">
        <v>0.24188999999999999</v>
      </c>
      <c r="P12" s="101">
        <v>0.24188999999999999</v>
      </c>
      <c r="Q12" s="101">
        <v>0.24188999999999999</v>
      </c>
      <c r="R12" s="101">
        <v>0.24188999999999999</v>
      </c>
      <c r="S12" s="101">
        <v>0.24188999999999999</v>
      </c>
      <c r="T12" s="101">
        <v>0.24188999999999999</v>
      </c>
      <c r="U12" s="101">
        <v>0.29498000000000002</v>
      </c>
      <c r="V12" s="101">
        <v>0.55310000000000004</v>
      </c>
      <c r="W12" s="101">
        <v>0.89693000000000001</v>
      </c>
      <c r="X12" s="101">
        <v>0.89693000000000001</v>
      </c>
      <c r="Y12" s="101">
        <v>0.89693000000000001</v>
      </c>
      <c r="Z12" s="101">
        <v>1</v>
      </c>
      <c r="AA12" s="101">
        <v>1</v>
      </c>
      <c r="AB12" s="101">
        <v>1</v>
      </c>
      <c r="AC12" s="238"/>
    </row>
    <row r="13" spans="2:30">
      <c r="B13" s="234" t="str">
        <f>$B$7&amp;" - "&amp;C13</f>
        <v xml:space="preserve">Occupancy - </v>
      </c>
      <c r="C13" s="235"/>
      <c r="D13" s="16" t="s">
        <v>293</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6"/>
    </row>
    <row r="14" spans="2:30">
      <c r="B14" s="234"/>
      <c r="C14" s="235"/>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7"/>
    </row>
    <row r="15" spans="2:30">
      <c r="B15" s="234"/>
      <c r="C15" s="235"/>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8"/>
    </row>
    <row r="16" spans="2:30">
      <c r="B16" s="234" t="str">
        <f>$B$7&amp;" - "&amp;C16</f>
        <v xml:space="preserve">Occupancy - </v>
      </c>
      <c r="C16" s="235"/>
      <c r="D16" s="16" t="s">
        <v>293</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6"/>
    </row>
    <row r="17" spans="2:29">
      <c r="B17" s="234"/>
      <c r="C17" s="235"/>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7"/>
    </row>
    <row r="18" spans="2:29">
      <c r="B18" s="234"/>
      <c r="C18" s="235"/>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8"/>
    </row>
    <row r="19" spans="2:29">
      <c r="B19" s="234" t="str">
        <f>$B$7&amp;" - "&amp;C19</f>
        <v xml:space="preserve">Occupancy - </v>
      </c>
      <c r="C19" s="235"/>
      <c r="D19" s="16" t="s">
        <v>293</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6"/>
    </row>
    <row r="20" spans="2:29">
      <c r="B20" s="234"/>
      <c r="C20" s="235"/>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7"/>
    </row>
    <row r="21" spans="2:29">
      <c r="B21" s="234"/>
      <c r="C21" s="235"/>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8"/>
    </row>
    <row r="22" spans="2:29">
      <c r="B22" s="234" t="str">
        <f>$B$7&amp;" - "&amp;C22</f>
        <v xml:space="preserve">Occupancy - </v>
      </c>
      <c r="C22" s="235"/>
      <c r="D22" s="16" t="s">
        <v>293</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6"/>
    </row>
    <row r="23" spans="2:29">
      <c r="B23" s="234"/>
      <c r="C23" s="235"/>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7"/>
    </row>
    <row r="24" spans="2:29">
      <c r="B24" s="234"/>
      <c r="C24" s="235"/>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8"/>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208" t="s">
        <v>296</v>
      </c>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127" t="s">
        <v>8</v>
      </c>
      <c r="AD42" s="127"/>
    </row>
    <row r="43" spans="2:30" s="10" customFormat="1" ht="5.0999999999999996" customHeight="1">
      <c r="B43" s="11"/>
      <c r="C43" s="11"/>
      <c r="D43" s="11"/>
      <c r="E43" s="11"/>
      <c r="F43" s="11"/>
      <c r="G43" s="12"/>
    </row>
    <row r="44" spans="2:30">
      <c r="B44" s="132"/>
      <c r="C44" s="17" t="s">
        <v>228</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2">
        <v>0</v>
      </c>
    </row>
    <row r="45" spans="2:30" ht="15.75" customHeight="1">
      <c r="B45" s="234" t="str">
        <f>$B$42&amp;" - "&amp;C45</f>
        <v>Lighting - Interior Lighting</v>
      </c>
      <c r="C45" s="235" t="s">
        <v>602</v>
      </c>
      <c r="D45" s="16" t="s">
        <v>293</v>
      </c>
      <c r="E45" s="101">
        <v>6.25E-2</v>
      </c>
      <c r="F45" s="101">
        <v>6.25E-2</v>
      </c>
      <c r="G45" s="101">
        <v>6.25E-2</v>
      </c>
      <c r="H45" s="101">
        <v>6.25E-2</v>
      </c>
      <c r="I45" s="101">
        <v>0.1875</v>
      </c>
      <c r="J45" s="101">
        <v>0.390625</v>
      </c>
      <c r="K45" s="101">
        <v>0.4375</v>
      </c>
      <c r="L45" s="101">
        <v>0.390625</v>
      </c>
      <c r="M45" s="101">
        <v>0.171875</v>
      </c>
      <c r="N45" s="101">
        <v>0.1171875</v>
      </c>
      <c r="O45" s="101">
        <v>0.1171875</v>
      </c>
      <c r="P45" s="101">
        <v>0.1171875</v>
      </c>
      <c r="Q45" s="101">
        <v>0.1171875</v>
      </c>
      <c r="R45" s="101">
        <v>0.1171875</v>
      </c>
      <c r="S45" s="101">
        <v>0.1171875</v>
      </c>
      <c r="T45" s="101">
        <v>0.203125</v>
      </c>
      <c r="U45" s="101">
        <v>0.4375</v>
      </c>
      <c r="V45" s="101">
        <v>0.609375</v>
      </c>
      <c r="W45" s="101">
        <v>0.8203125</v>
      </c>
      <c r="X45" s="101">
        <v>0.984375</v>
      </c>
      <c r="Y45" s="101">
        <v>1</v>
      </c>
      <c r="Z45" s="101">
        <v>0.6875</v>
      </c>
      <c r="AA45" s="101">
        <v>0.3828125</v>
      </c>
      <c r="AB45" s="101">
        <v>0.15625</v>
      </c>
      <c r="AC45" s="236" t="s">
        <v>580</v>
      </c>
    </row>
    <row r="46" spans="2:30">
      <c r="B46" s="234"/>
      <c r="C46" s="235"/>
      <c r="D46" s="16" t="s">
        <v>294</v>
      </c>
      <c r="E46" s="101">
        <v>6.25E-2</v>
      </c>
      <c r="F46" s="101">
        <v>6.25E-2</v>
      </c>
      <c r="G46" s="101">
        <v>6.25E-2</v>
      </c>
      <c r="H46" s="101">
        <v>6.25E-2</v>
      </c>
      <c r="I46" s="101">
        <v>0.1875</v>
      </c>
      <c r="J46" s="101">
        <v>0.390625</v>
      </c>
      <c r="K46" s="101">
        <v>0.4375</v>
      </c>
      <c r="L46" s="101">
        <v>0.390625</v>
      </c>
      <c r="M46" s="101">
        <v>0.171875</v>
      </c>
      <c r="N46" s="101">
        <v>0.1171875</v>
      </c>
      <c r="O46" s="101">
        <v>0.1171875</v>
      </c>
      <c r="P46" s="101">
        <v>0.1171875</v>
      </c>
      <c r="Q46" s="101">
        <v>0.1171875</v>
      </c>
      <c r="R46" s="101">
        <v>0.1171875</v>
      </c>
      <c r="S46" s="101">
        <v>0.1171875</v>
      </c>
      <c r="T46" s="101">
        <v>0.203125</v>
      </c>
      <c r="U46" s="101">
        <v>0.4375</v>
      </c>
      <c r="V46" s="101">
        <v>0.609375</v>
      </c>
      <c r="W46" s="101">
        <v>0.8203125</v>
      </c>
      <c r="X46" s="101">
        <v>0.984375</v>
      </c>
      <c r="Y46" s="101">
        <v>1</v>
      </c>
      <c r="Z46" s="101">
        <v>0.6875</v>
      </c>
      <c r="AA46" s="101">
        <v>0.3828125</v>
      </c>
      <c r="AB46" s="101">
        <v>0.15625</v>
      </c>
      <c r="AC46" s="237"/>
    </row>
    <row r="47" spans="2:30">
      <c r="B47" s="234"/>
      <c r="C47" s="235"/>
      <c r="D47" s="16" t="s">
        <v>295</v>
      </c>
      <c r="E47" s="101">
        <v>6.25E-2</v>
      </c>
      <c r="F47" s="101">
        <v>6.25E-2</v>
      </c>
      <c r="G47" s="101">
        <v>6.25E-2</v>
      </c>
      <c r="H47" s="101">
        <v>6.25E-2</v>
      </c>
      <c r="I47" s="101">
        <v>0.1875</v>
      </c>
      <c r="J47" s="101">
        <v>0.390625</v>
      </c>
      <c r="K47" s="101">
        <v>0.4375</v>
      </c>
      <c r="L47" s="101">
        <v>0.390625</v>
      </c>
      <c r="M47" s="101">
        <v>0.171875</v>
      </c>
      <c r="N47" s="101">
        <v>0.1171875</v>
      </c>
      <c r="O47" s="101">
        <v>0.1171875</v>
      </c>
      <c r="P47" s="101">
        <v>0.1171875</v>
      </c>
      <c r="Q47" s="101">
        <v>0.1171875</v>
      </c>
      <c r="R47" s="101">
        <v>0.1171875</v>
      </c>
      <c r="S47" s="101">
        <v>0.1171875</v>
      </c>
      <c r="T47" s="101">
        <v>0.203125</v>
      </c>
      <c r="U47" s="101">
        <v>0.4375</v>
      </c>
      <c r="V47" s="101">
        <v>0.609375</v>
      </c>
      <c r="W47" s="101">
        <v>0.8203125</v>
      </c>
      <c r="X47" s="101">
        <v>0.984375</v>
      </c>
      <c r="Y47" s="101">
        <v>1</v>
      </c>
      <c r="Z47" s="101">
        <v>0.6875</v>
      </c>
      <c r="AA47" s="101">
        <v>0.3828125</v>
      </c>
      <c r="AB47" s="101">
        <v>0.15625</v>
      </c>
      <c r="AC47" s="238"/>
    </row>
    <row r="48" spans="2:30">
      <c r="B48" s="234" t="str">
        <f>$B$42&amp;" - "&amp;C48</f>
        <v>Lighting - Exterior Lighting</v>
      </c>
      <c r="C48" s="235" t="s">
        <v>603</v>
      </c>
      <c r="D48" s="16" t="s">
        <v>293</v>
      </c>
      <c r="E48" s="101">
        <v>1</v>
      </c>
      <c r="F48" s="101">
        <v>1</v>
      </c>
      <c r="G48" s="101">
        <v>1</v>
      </c>
      <c r="H48" s="101">
        <v>1</v>
      </c>
      <c r="I48" s="101">
        <v>1</v>
      </c>
      <c r="J48" s="101">
        <v>1</v>
      </c>
      <c r="K48" s="101">
        <v>0</v>
      </c>
      <c r="L48" s="101">
        <v>0</v>
      </c>
      <c r="M48" s="101">
        <v>0</v>
      </c>
      <c r="N48" s="101">
        <v>0</v>
      </c>
      <c r="O48" s="101">
        <v>0</v>
      </c>
      <c r="P48" s="101">
        <v>0</v>
      </c>
      <c r="Q48" s="101">
        <v>0</v>
      </c>
      <c r="R48" s="101">
        <v>0</v>
      </c>
      <c r="S48" s="101">
        <v>0</v>
      </c>
      <c r="T48" s="101">
        <v>0</v>
      </c>
      <c r="U48" s="101">
        <v>0</v>
      </c>
      <c r="V48" s="101">
        <v>0</v>
      </c>
      <c r="W48" s="101">
        <v>1</v>
      </c>
      <c r="X48" s="101">
        <v>1</v>
      </c>
      <c r="Y48" s="101">
        <v>1</v>
      </c>
      <c r="Z48" s="101">
        <v>1</v>
      </c>
      <c r="AA48" s="101">
        <v>1</v>
      </c>
      <c r="AB48" s="101">
        <v>1</v>
      </c>
      <c r="AC48" s="236" t="s">
        <v>580</v>
      </c>
    </row>
    <row r="49" spans="2:29">
      <c r="B49" s="234"/>
      <c r="C49" s="235"/>
      <c r="D49" s="16" t="s">
        <v>294</v>
      </c>
      <c r="E49" s="101">
        <v>1</v>
      </c>
      <c r="F49" s="101">
        <v>1</v>
      </c>
      <c r="G49" s="101">
        <v>1</v>
      </c>
      <c r="H49" s="101">
        <v>1</v>
      </c>
      <c r="I49" s="101">
        <v>1</v>
      </c>
      <c r="J49" s="101">
        <v>1</v>
      </c>
      <c r="K49" s="101">
        <v>0</v>
      </c>
      <c r="L49" s="101">
        <v>0</v>
      </c>
      <c r="M49" s="101">
        <v>0</v>
      </c>
      <c r="N49" s="101">
        <v>0</v>
      </c>
      <c r="O49" s="101">
        <v>0</v>
      </c>
      <c r="P49" s="101">
        <v>0</v>
      </c>
      <c r="Q49" s="101">
        <v>0</v>
      </c>
      <c r="R49" s="101">
        <v>0</v>
      </c>
      <c r="S49" s="101">
        <v>0</v>
      </c>
      <c r="T49" s="101">
        <v>0</v>
      </c>
      <c r="U49" s="101">
        <v>0</v>
      </c>
      <c r="V49" s="101">
        <v>0</v>
      </c>
      <c r="W49" s="101">
        <v>1</v>
      </c>
      <c r="X49" s="101">
        <v>1</v>
      </c>
      <c r="Y49" s="101">
        <v>1</v>
      </c>
      <c r="Z49" s="101">
        <v>1</v>
      </c>
      <c r="AA49" s="101">
        <v>1</v>
      </c>
      <c r="AB49" s="101">
        <v>1</v>
      </c>
      <c r="AC49" s="237"/>
    </row>
    <row r="50" spans="2:29">
      <c r="B50" s="234"/>
      <c r="C50" s="235"/>
      <c r="D50" s="16" t="s">
        <v>295</v>
      </c>
      <c r="E50" s="101">
        <v>1</v>
      </c>
      <c r="F50" s="101">
        <v>1</v>
      </c>
      <c r="G50" s="101">
        <v>1</v>
      </c>
      <c r="H50" s="101">
        <v>1</v>
      </c>
      <c r="I50" s="101">
        <v>1</v>
      </c>
      <c r="J50" s="101">
        <v>1</v>
      </c>
      <c r="K50" s="101">
        <v>0</v>
      </c>
      <c r="L50" s="101">
        <v>0</v>
      </c>
      <c r="M50" s="101">
        <v>0</v>
      </c>
      <c r="N50" s="101">
        <v>0</v>
      </c>
      <c r="O50" s="101">
        <v>0</v>
      </c>
      <c r="P50" s="101">
        <v>0</v>
      </c>
      <c r="Q50" s="101">
        <v>0</v>
      </c>
      <c r="R50" s="101">
        <v>0</v>
      </c>
      <c r="S50" s="101">
        <v>0</v>
      </c>
      <c r="T50" s="101">
        <v>0</v>
      </c>
      <c r="U50" s="101">
        <v>0</v>
      </c>
      <c r="V50" s="101">
        <v>0</v>
      </c>
      <c r="W50" s="101">
        <v>1</v>
      </c>
      <c r="X50" s="101">
        <v>1</v>
      </c>
      <c r="Y50" s="101">
        <v>1</v>
      </c>
      <c r="Z50" s="101">
        <v>1</v>
      </c>
      <c r="AA50" s="101">
        <v>1</v>
      </c>
      <c r="AB50" s="101">
        <v>1</v>
      </c>
      <c r="AC50" s="238"/>
    </row>
    <row r="51" spans="2:29">
      <c r="B51" s="234" t="str">
        <f>$B$42&amp;" - "&amp;C51</f>
        <v xml:space="preserve">Lighting - </v>
      </c>
      <c r="C51" s="235"/>
      <c r="D51" s="16" t="s">
        <v>293</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6"/>
    </row>
    <row r="52" spans="2:29">
      <c r="B52" s="234"/>
      <c r="C52" s="235"/>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7"/>
    </row>
    <row r="53" spans="2:29">
      <c r="B53" s="234"/>
      <c r="C53" s="235"/>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8"/>
    </row>
    <row r="54" spans="2:29">
      <c r="B54" s="234" t="str">
        <f>$B$42&amp;" - "&amp;C54</f>
        <v xml:space="preserve">Lighting - </v>
      </c>
      <c r="C54" s="235"/>
      <c r="D54" s="16" t="s">
        <v>293</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6"/>
    </row>
    <row r="55" spans="2:29">
      <c r="B55" s="234"/>
      <c r="C55" s="235"/>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7"/>
    </row>
    <row r="56" spans="2:29">
      <c r="B56" s="234"/>
      <c r="C56" s="235"/>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8"/>
    </row>
    <row r="57" spans="2:29">
      <c r="B57" s="234" t="str">
        <f>$B$42&amp;" - "&amp;C57</f>
        <v xml:space="preserve">Lighting - </v>
      </c>
      <c r="C57" s="235"/>
      <c r="D57" s="16" t="s">
        <v>293</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6"/>
    </row>
    <row r="58" spans="2:29">
      <c r="B58" s="234"/>
      <c r="C58" s="235"/>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7"/>
    </row>
    <row r="59" spans="2:29">
      <c r="B59" s="234"/>
      <c r="C59" s="235"/>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8"/>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208" t="s">
        <v>297</v>
      </c>
      <c r="C77" s="208"/>
      <c r="D77" s="208"/>
      <c r="E77" s="208"/>
      <c r="F77" s="208"/>
      <c r="G77" s="208"/>
      <c r="H77" s="208"/>
      <c r="I77" s="208"/>
      <c r="J77" s="208"/>
      <c r="K77" s="208"/>
      <c r="L77" s="208"/>
      <c r="M77" s="208"/>
      <c r="N77" s="208"/>
      <c r="O77" s="208"/>
      <c r="P77" s="208"/>
      <c r="Q77" s="208"/>
      <c r="R77" s="208"/>
      <c r="S77" s="208"/>
      <c r="T77" s="208"/>
      <c r="U77" s="208"/>
      <c r="V77" s="208"/>
      <c r="W77" s="208"/>
      <c r="X77" s="208"/>
      <c r="Y77" s="208"/>
      <c r="Z77" s="208"/>
      <c r="AA77" s="208"/>
      <c r="AB77" s="208"/>
      <c r="AC77" s="127" t="s">
        <v>8</v>
      </c>
      <c r="AD77" s="127"/>
    </row>
    <row r="78" spans="2:30" s="10" customFormat="1" ht="5.0999999999999996" customHeight="1">
      <c r="B78" s="11"/>
      <c r="C78" s="11"/>
      <c r="D78" s="11"/>
      <c r="E78" s="11"/>
      <c r="F78" s="11"/>
      <c r="G78" s="12"/>
    </row>
    <row r="79" spans="2:30">
      <c r="B79" s="132"/>
      <c r="C79" s="17" t="s">
        <v>228</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2">
        <v>0</v>
      </c>
    </row>
    <row r="80" spans="2:30" ht="15.75" customHeight="1">
      <c r="B80" s="234" t="str">
        <f>$B$77&amp;" - "&amp;C80</f>
        <v>Receptacles - Refrigerator</v>
      </c>
      <c r="C80" s="235" t="s">
        <v>582</v>
      </c>
      <c r="D80" s="16" t="s">
        <v>293</v>
      </c>
      <c r="E80" s="101">
        <v>0.8</v>
      </c>
      <c r="F80" s="101">
        <v>0.78300000000000003</v>
      </c>
      <c r="G80" s="101">
        <v>0.76600000000000001</v>
      </c>
      <c r="H80" s="101">
        <v>0.74199999999999999</v>
      </c>
      <c r="I80" s="101">
        <v>0.73099999999999998</v>
      </c>
      <c r="J80" s="101">
        <v>0.73099999999999998</v>
      </c>
      <c r="K80" s="101">
        <v>0.76</v>
      </c>
      <c r="L80" s="101">
        <v>0.8</v>
      </c>
      <c r="M80" s="101">
        <v>0.82</v>
      </c>
      <c r="N80" s="101">
        <v>0.83</v>
      </c>
      <c r="O80" s="101">
        <v>0.8</v>
      </c>
      <c r="P80" s="101">
        <v>0.8</v>
      </c>
      <c r="Q80" s="101">
        <v>0.84</v>
      </c>
      <c r="R80" s="101">
        <v>0.84</v>
      </c>
      <c r="S80" s="101">
        <v>0.83</v>
      </c>
      <c r="T80" s="101">
        <v>0.84</v>
      </c>
      <c r="U80" s="101">
        <v>0.89</v>
      </c>
      <c r="V80" s="101">
        <v>0.97</v>
      </c>
      <c r="W80" s="101">
        <v>1</v>
      </c>
      <c r="X80" s="101">
        <v>0.97</v>
      </c>
      <c r="Y80" s="101">
        <v>0.94</v>
      </c>
      <c r="Z80" s="101">
        <v>0.93</v>
      </c>
      <c r="AA80" s="101">
        <v>0.89</v>
      </c>
      <c r="AB80" s="101">
        <v>0.83</v>
      </c>
      <c r="AC80" s="236" t="s">
        <v>580</v>
      </c>
    </row>
    <row r="81" spans="2:29">
      <c r="B81" s="234"/>
      <c r="C81" s="235"/>
      <c r="D81" s="16" t="s">
        <v>294</v>
      </c>
      <c r="E81" s="101">
        <v>0.8</v>
      </c>
      <c r="F81" s="101">
        <v>0.78300000000000003</v>
      </c>
      <c r="G81" s="101">
        <v>0.76600000000000001</v>
      </c>
      <c r="H81" s="101">
        <v>0.74199999999999999</v>
      </c>
      <c r="I81" s="101">
        <v>0.73099999999999998</v>
      </c>
      <c r="J81" s="101">
        <v>0.73099999999999998</v>
      </c>
      <c r="K81" s="101">
        <v>0.76</v>
      </c>
      <c r="L81" s="101">
        <v>0.8</v>
      </c>
      <c r="M81" s="101">
        <v>0.82</v>
      </c>
      <c r="N81" s="101">
        <v>0.83</v>
      </c>
      <c r="O81" s="101">
        <v>0.8</v>
      </c>
      <c r="P81" s="101">
        <v>0.8</v>
      </c>
      <c r="Q81" s="101">
        <v>0.84</v>
      </c>
      <c r="R81" s="101">
        <v>0.84</v>
      </c>
      <c r="S81" s="101">
        <v>0.83</v>
      </c>
      <c r="T81" s="101">
        <v>0.84</v>
      </c>
      <c r="U81" s="101">
        <v>0.89</v>
      </c>
      <c r="V81" s="101">
        <v>0.97</v>
      </c>
      <c r="W81" s="101">
        <v>1</v>
      </c>
      <c r="X81" s="101">
        <v>0.97</v>
      </c>
      <c r="Y81" s="101">
        <v>0.94</v>
      </c>
      <c r="Z81" s="101">
        <v>0.93</v>
      </c>
      <c r="AA81" s="101">
        <v>0.89</v>
      </c>
      <c r="AB81" s="101">
        <v>0.83</v>
      </c>
      <c r="AC81" s="237"/>
    </row>
    <row r="82" spans="2:29">
      <c r="B82" s="234"/>
      <c r="C82" s="235"/>
      <c r="D82" s="16" t="s">
        <v>295</v>
      </c>
      <c r="E82" s="101">
        <v>0.8</v>
      </c>
      <c r="F82" s="101">
        <v>0.78300000000000003</v>
      </c>
      <c r="G82" s="101">
        <v>0.76600000000000001</v>
      </c>
      <c r="H82" s="101">
        <v>0.74199999999999999</v>
      </c>
      <c r="I82" s="101">
        <v>0.73099999999999998</v>
      </c>
      <c r="J82" s="101">
        <v>0.73099999999999998</v>
      </c>
      <c r="K82" s="101">
        <v>0.76</v>
      </c>
      <c r="L82" s="101">
        <v>0.8</v>
      </c>
      <c r="M82" s="101">
        <v>0.82</v>
      </c>
      <c r="N82" s="101">
        <v>0.83</v>
      </c>
      <c r="O82" s="101">
        <v>0.8</v>
      </c>
      <c r="P82" s="101">
        <v>0.8</v>
      </c>
      <c r="Q82" s="101">
        <v>0.84</v>
      </c>
      <c r="R82" s="101">
        <v>0.84</v>
      </c>
      <c r="S82" s="101">
        <v>0.83</v>
      </c>
      <c r="T82" s="101">
        <v>0.84</v>
      </c>
      <c r="U82" s="101">
        <v>0.89</v>
      </c>
      <c r="V82" s="101">
        <v>0.97</v>
      </c>
      <c r="W82" s="101">
        <v>1</v>
      </c>
      <c r="X82" s="101">
        <v>0.97</v>
      </c>
      <c r="Y82" s="101">
        <v>0.94</v>
      </c>
      <c r="Z82" s="101">
        <v>0.93</v>
      </c>
      <c r="AA82" s="101">
        <v>0.89</v>
      </c>
      <c r="AB82" s="101">
        <v>0.83</v>
      </c>
      <c r="AC82" s="238"/>
    </row>
    <row r="83" spans="2:29" ht="15.75" customHeight="1">
      <c r="B83" s="234" t="str">
        <f>$B$77&amp;" - "&amp;C83</f>
        <v>Receptacles - Clothes Washer</v>
      </c>
      <c r="C83" s="235" t="s">
        <v>583</v>
      </c>
      <c r="D83" s="16" t="s">
        <v>293</v>
      </c>
      <c r="E83" s="101">
        <v>8.8999999999999996E-2</v>
      </c>
      <c r="F83" s="101">
        <v>7.0000000000000007E-2</v>
      </c>
      <c r="G83" s="101">
        <v>3.5000000000000003E-2</v>
      </c>
      <c r="H83" s="101">
        <v>3.5000000000000003E-2</v>
      </c>
      <c r="I83" s="101">
        <v>7.0000000000000007E-2</v>
      </c>
      <c r="J83" s="101">
        <v>0.11</v>
      </c>
      <c r="K83" s="101">
        <v>0.21</v>
      </c>
      <c r="L83" s="101">
        <v>0.46</v>
      </c>
      <c r="M83" s="101">
        <v>0.69</v>
      </c>
      <c r="N83" s="101">
        <v>0.82</v>
      </c>
      <c r="O83" s="101">
        <v>0.8</v>
      </c>
      <c r="P83" s="101">
        <v>0.71</v>
      </c>
      <c r="Q83" s="101">
        <v>0.64</v>
      </c>
      <c r="R83" s="101">
        <v>0.56999999999999995</v>
      </c>
      <c r="S83" s="101">
        <v>0.5</v>
      </c>
      <c r="T83" s="101">
        <v>0.46</v>
      </c>
      <c r="U83" s="101">
        <v>0.48</v>
      </c>
      <c r="V83" s="101">
        <v>0.46</v>
      </c>
      <c r="W83" s="101">
        <v>0.46</v>
      </c>
      <c r="X83" s="101">
        <v>0.46</v>
      </c>
      <c r="Y83" s="101">
        <v>0.46</v>
      </c>
      <c r="Z83" s="101">
        <v>0.44</v>
      </c>
      <c r="AA83" s="101">
        <v>0.3</v>
      </c>
      <c r="AB83" s="101">
        <v>0.16</v>
      </c>
      <c r="AC83" s="236" t="s">
        <v>580</v>
      </c>
    </row>
    <row r="84" spans="2:29">
      <c r="B84" s="234"/>
      <c r="C84" s="235"/>
      <c r="D84" s="16" t="s">
        <v>294</v>
      </c>
      <c r="E84" s="101">
        <v>0.11</v>
      </c>
      <c r="F84" s="101">
        <v>0.09</v>
      </c>
      <c r="G84" s="101">
        <v>0.04</v>
      </c>
      <c r="H84" s="101">
        <v>0.04</v>
      </c>
      <c r="I84" s="101">
        <v>0.09</v>
      </c>
      <c r="J84" s="101">
        <v>0.13</v>
      </c>
      <c r="K84" s="101">
        <v>0.26</v>
      </c>
      <c r="L84" s="101">
        <v>0.56999999999999995</v>
      </c>
      <c r="M84" s="101">
        <v>0.85</v>
      </c>
      <c r="N84" s="101">
        <v>1</v>
      </c>
      <c r="O84" s="101">
        <v>0.98</v>
      </c>
      <c r="P84" s="101">
        <v>0.87</v>
      </c>
      <c r="Q84" s="101">
        <v>0.78</v>
      </c>
      <c r="R84" s="101">
        <v>0.7</v>
      </c>
      <c r="S84" s="101">
        <v>0.61</v>
      </c>
      <c r="T84" s="101">
        <v>0.56999999999999995</v>
      </c>
      <c r="U84" s="101">
        <v>0.59</v>
      </c>
      <c r="V84" s="101">
        <v>0.56999999999999995</v>
      </c>
      <c r="W84" s="101">
        <v>0.56999999999999995</v>
      </c>
      <c r="X84" s="101">
        <v>0.56999999999999995</v>
      </c>
      <c r="Y84" s="101">
        <v>0.56999999999999995</v>
      </c>
      <c r="Z84" s="101">
        <v>0.54</v>
      </c>
      <c r="AA84" s="101">
        <v>0.37</v>
      </c>
      <c r="AB84" s="101">
        <v>0.2</v>
      </c>
      <c r="AC84" s="237"/>
    </row>
    <row r="85" spans="2:29">
      <c r="B85" s="234"/>
      <c r="C85" s="235"/>
      <c r="D85" s="16" t="s">
        <v>295</v>
      </c>
      <c r="E85" s="101">
        <v>0.11</v>
      </c>
      <c r="F85" s="101">
        <v>0.09</v>
      </c>
      <c r="G85" s="101">
        <v>0.04</v>
      </c>
      <c r="H85" s="101">
        <v>0.04</v>
      </c>
      <c r="I85" s="101">
        <v>0.09</v>
      </c>
      <c r="J85" s="101">
        <v>0.13</v>
      </c>
      <c r="K85" s="101">
        <v>0.26</v>
      </c>
      <c r="L85" s="101">
        <v>0.56999999999999995</v>
      </c>
      <c r="M85" s="101">
        <v>0.85</v>
      </c>
      <c r="N85" s="101">
        <v>1</v>
      </c>
      <c r="O85" s="101">
        <v>0.98</v>
      </c>
      <c r="P85" s="101">
        <v>0.87</v>
      </c>
      <c r="Q85" s="101">
        <v>0.78</v>
      </c>
      <c r="R85" s="101">
        <v>0.7</v>
      </c>
      <c r="S85" s="101">
        <v>0.61</v>
      </c>
      <c r="T85" s="101">
        <v>0.56999999999999995</v>
      </c>
      <c r="U85" s="101">
        <v>0.59</v>
      </c>
      <c r="V85" s="101">
        <v>0.56999999999999995</v>
      </c>
      <c r="W85" s="101">
        <v>0.56999999999999995</v>
      </c>
      <c r="X85" s="101">
        <v>0.56999999999999995</v>
      </c>
      <c r="Y85" s="101">
        <v>0.56999999999999995</v>
      </c>
      <c r="Z85" s="101">
        <v>0.54</v>
      </c>
      <c r="AA85" s="101">
        <v>0.37</v>
      </c>
      <c r="AB85" s="101">
        <v>0.2</v>
      </c>
      <c r="AC85" s="238"/>
    </row>
    <row r="86" spans="2:29" ht="15.75" customHeight="1">
      <c r="B86" s="234" t="str">
        <f>$B$77&amp;" - "&amp;C86</f>
        <v>Receptacles - Clothes Dryer</v>
      </c>
      <c r="C86" s="235" t="s">
        <v>584</v>
      </c>
      <c r="D86" s="16" t="s">
        <v>293</v>
      </c>
      <c r="E86" s="101">
        <v>0.1</v>
      </c>
      <c r="F86" s="101">
        <v>0.06</v>
      </c>
      <c r="G86" s="101">
        <v>0.04</v>
      </c>
      <c r="H86" s="101">
        <v>0.02</v>
      </c>
      <c r="I86" s="101">
        <v>0.04</v>
      </c>
      <c r="J86" s="101">
        <v>0.06</v>
      </c>
      <c r="K86" s="101">
        <v>0.16</v>
      </c>
      <c r="L86" s="101">
        <v>0.32</v>
      </c>
      <c r="M86" s="101">
        <v>0.49</v>
      </c>
      <c r="N86" s="101">
        <v>0.69</v>
      </c>
      <c r="O86" s="101">
        <v>0.79</v>
      </c>
      <c r="P86" s="101">
        <v>0.82</v>
      </c>
      <c r="Q86" s="101">
        <v>0.75</v>
      </c>
      <c r="R86" s="101">
        <v>0.68</v>
      </c>
      <c r="S86" s="101">
        <v>0.61</v>
      </c>
      <c r="T86" s="101">
        <v>0.57999999999999996</v>
      </c>
      <c r="U86" s="101">
        <v>0.56000000000000005</v>
      </c>
      <c r="V86" s="101">
        <v>0.55000000000000004</v>
      </c>
      <c r="W86" s="101">
        <v>0.52</v>
      </c>
      <c r="X86" s="101">
        <v>0.51</v>
      </c>
      <c r="Y86" s="101">
        <v>0.53</v>
      </c>
      <c r="Z86" s="101">
        <v>0.55000000000000004</v>
      </c>
      <c r="AA86" s="101">
        <v>0.44</v>
      </c>
      <c r="AB86" s="101">
        <v>0.24</v>
      </c>
      <c r="AC86" s="236" t="s">
        <v>580</v>
      </c>
    </row>
    <row r="87" spans="2:29">
      <c r="B87" s="234"/>
      <c r="C87" s="235"/>
      <c r="D87" s="16" t="s">
        <v>294</v>
      </c>
      <c r="E87" s="101">
        <v>0.12</v>
      </c>
      <c r="F87" s="101">
        <v>7.0000000000000007E-2</v>
      </c>
      <c r="G87" s="101">
        <v>0.05</v>
      </c>
      <c r="H87" s="101">
        <v>0.02</v>
      </c>
      <c r="I87" s="101">
        <v>0.05</v>
      </c>
      <c r="J87" s="101">
        <v>7.0000000000000007E-2</v>
      </c>
      <c r="K87" s="101">
        <v>0.2</v>
      </c>
      <c r="L87" s="101">
        <v>0.39</v>
      </c>
      <c r="M87" s="101">
        <v>0.6</v>
      </c>
      <c r="N87" s="101">
        <v>0.84</v>
      </c>
      <c r="O87" s="101">
        <v>0.96</v>
      </c>
      <c r="P87" s="101">
        <v>1</v>
      </c>
      <c r="Q87" s="101">
        <v>0.91</v>
      </c>
      <c r="R87" s="101">
        <v>0.83</v>
      </c>
      <c r="S87" s="101">
        <v>0.75</v>
      </c>
      <c r="T87" s="101">
        <v>0.71</v>
      </c>
      <c r="U87" s="101">
        <v>0.68</v>
      </c>
      <c r="V87" s="101">
        <v>0.67</v>
      </c>
      <c r="W87" s="101">
        <v>0.63</v>
      </c>
      <c r="X87" s="101">
        <v>0.62</v>
      </c>
      <c r="Y87" s="101">
        <v>0.65</v>
      </c>
      <c r="Z87" s="101">
        <v>0.67</v>
      </c>
      <c r="AA87" s="101">
        <v>0.54</v>
      </c>
      <c r="AB87" s="101">
        <v>0.28999999999999998</v>
      </c>
      <c r="AC87" s="237"/>
    </row>
    <row r="88" spans="2:29">
      <c r="B88" s="234"/>
      <c r="C88" s="235"/>
      <c r="D88" s="16" t="s">
        <v>295</v>
      </c>
      <c r="E88" s="101">
        <v>0.12</v>
      </c>
      <c r="F88" s="101">
        <v>7.0000000000000007E-2</v>
      </c>
      <c r="G88" s="101">
        <v>0.05</v>
      </c>
      <c r="H88" s="101">
        <v>0.02</v>
      </c>
      <c r="I88" s="101">
        <v>0.05</v>
      </c>
      <c r="J88" s="101">
        <v>7.0000000000000007E-2</v>
      </c>
      <c r="K88" s="101">
        <v>0.2</v>
      </c>
      <c r="L88" s="101">
        <v>0.39</v>
      </c>
      <c r="M88" s="101">
        <v>0.6</v>
      </c>
      <c r="N88" s="101">
        <v>0.84</v>
      </c>
      <c r="O88" s="101">
        <v>0.96</v>
      </c>
      <c r="P88" s="101">
        <v>1</v>
      </c>
      <c r="Q88" s="101">
        <v>0.91</v>
      </c>
      <c r="R88" s="101">
        <v>0.83</v>
      </c>
      <c r="S88" s="101">
        <v>0.75</v>
      </c>
      <c r="T88" s="101">
        <v>0.71</v>
      </c>
      <c r="U88" s="101">
        <v>0.68</v>
      </c>
      <c r="V88" s="101">
        <v>0.67</v>
      </c>
      <c r="W88" s="101">
        <v>0.63</v>
      </c>
      <c r="X88" s="101">
        <v>0.62</v>
      </c>
      <c r="Y88" s="101">
        <v>0.65</v>
      </c>
      <c r="Z88" s="101">
        <v>0.67</v>
      </c>
      <c r="AA88" s="101">
        <v>0.54</v>
      </c>
      <c r="AB88" s="101">
        <v>0.28999999999999998</v>
      </c>
      <c r="AC88" s="238"/>
    </row>
    <row r="89" spans="2:29" ht="15.75" customHeight="1">
      <c r="B89" s="234" t="str">
        <f>$B$77&amp;" - "&amp;C89</f>
        <v>Receptacles - Dishwasher</v>
      </c>
      <c r="C89" s="235" t="s">
        <v>585</v>
      </c>
      <c r="D89" s="16" t="s">
        <v>293</v>
      </c>
      <c r="E89" s="101">
        <v>0.13</v>
      </c>
      <c r="F89" s="101">
        <v>0.06</v>
      </c>
      <c r="G89" s="101">
        <v>0.04</v>
      </c>
      <c r="H89" s="101">
        <v>0.03</v>
      </c>
      <c r="I89" s="101">
        <v>0.03</v>
      </c>
      <c r="J89" s="101">
        <v>0.09</v>
      </c>
      <c r="K89" s="101">
        <v>0.17</v>
      </c>
      <c r="L89" s="101">
        <v>0.26</v>
      </c>
      <c r="M89" s="101">
        <v>0.49</v>
      </c>
      <c r="N89" s="101">
        <v>0.55000000000000004</v>
      </c>
      <c r="O89" s="101">
        <v>0.47</v>
      </c>
      <c r="P89" s="101">
        <v>0.4</v>
      </c>
      <c r="Q89" s="101">
        <v>0.34</v>
      </c>
      <c r="R89" s="101">
        <v>0.39</v>
      </c>
      <c r="S89" s="101">
        <v>0.32</v>
      </c>
      <c r="T89" s="101">
        <v>0.3</v>
      </c>
      <c r="U89" s="101">
        <v>0.32</v>
      </c>
      <c r="V89" s="101">
        <v>0.42</v>
      </c>
      <c r="W89" s="101">
        <v>0.73</v>
      </c>
      <c r="X89" s="101">
        <v>0.93</v>
      </c>
      <c r="Y89" s="101">
        <v>0.76</v>
      </c>
      <c r="Z89" s="101">
        <v>0.56000000000000005</v>
      </c>
      <c r="AA89" s="101">
        <v>0.37</v>
      </c>
      <c r="AB89" s="101">
        <v>0.26</v>
      </c>
      <c r="AC89" s="236" t="s">
        <v>580</v>
      </c>
    </row>
    <row r="90" spans="2:29">
      <c r="B90" s="234"/>
      <c r="C90" s="235"/>
      <c r="D90" s="16" t="s">
        <v>294</v>
      </c>
      <c r="E90" s="101">
        <v>0.14000000000000001</v>
      </c>
      <c r="F90" s="101">
        <v>0.06</v>
      </c>
      <c r="G90" s="101">
        <v>0.05</v>
      </c>
      <c r="H90" s="101">
        <v>0.03</v>
      </c>
      <c r="I90" s="101">
        <v>0.03</v>
      </c>
      <c r="J90" s="101">
        <v>0.09</v>
      </c>
      <c r="K90" s="101">
        <v>0.18</v>
      </c>
      <c r="L90" s="101">
        <v>0.28000000000000003</v>
      </c>
      <c r="M90" s="101">
        <v>0.52</v>
      </c>
      <c r="N90" s="101">
        <v>0.57999999999999996</v>
      </c>
      <c r="O90" s="101">
        <v>0.51</v>
      </c>
      <c r="P90" s="101">
        <v>0.43</v>
      </c>
      <c r="Q90" s="101">
        <v>0.37</v>
      </c>
      <c r="R90" s="101">
        <v>0.42</v>
      </c>
      <c r="S90" s="101">
        <v>0.34</v>
      </c>
      <c r="T90" s="101">
        <v>0.32</v>
      </c>
      <c r="U90" s="101">
        <v>0.34</v>
      </c>
      <c r="V90" s="101">
        <v>0.45</v>
      </c>
      <c r="W90" s="101">
        <v>0.78</v>
      </c>
      <c r="X90" s="101">
        <v>1</v>
      </c>
      <c r="Y90" s="101">
        <v>0.82</v>
      </c>
      <c r="Z90" s="101">
        <v>0.6</v>
      </c>
      <c r="AA90" s="101">
        <v>0.4</v>
      </c>
      <c r="AB90" s="101">
        <v>0.28000000000000003</v>
      </c>
      <c r="AC90" s="237"/>
    </row>
    <row r="91" spans="2:29">
      <c r="B91" s="234"/>
      <c r="C91" s="235"/>
      <c r="D91" s="16" t="s">
        <v>295</v>
      </c>
      <c r="E91" s="101">
        <v>0.14000000000000001</v>
      </c>
      <c r="F91" s="101">
        <v>0.06</v>
      </c>
      <c r="G91" s="101">
        <v>0.05</v>
      </c>
      <c r="H91" s="101">
        <v>0.03</v>
      </c>
      <c r="I91" s="101">
        <v>0.03</v>
      </c>
      <c r="J91" s="101">
        <v>0.09</v>
      </c>
      <c r="K91" s="101">
        <v>0.18</v>
      </c>
      <c r="L91" s="101">
        <v>0.28000000000000003</v>
      </c>
      <c r="M91" s="101">
        <v>0.52</v>
      </c>
      <c r="N91" s="101">
        <v>0.57999999999999996</v>
      </c>
      <c r="O91" s="101">
        <v>0.51</v>
      </c>
      <c r="P91" s="101">
        <v>0.43</v>
      </c>
      <c r="Q91" s="101">
        <v>0.37</v>
      </c>
      <c r="R91" s="101">
        <v>0.42</v>
      </c>
      <c r="S91" s="101">
        <v>0.34</v>
      </c>
      <c r="T91" s="101">
        <v>0.32</v>
      </c>
      <c r="U91" s="101">
        <v>0.34</v>
      </c>
      <c r="V91" s="101">
        <v>0.45</v>
      </c>
      <c r="W91" s="101">
        <v>0.78</v>
      </c>
      <c r="X91" s="101">
        <v>1</v>
      </c>
      <c r="Y91" s="101">
        <v>0.82</v>
      </c>
      <c r="Z91" s="101">
        <v>0.6</v>
      </c>
      <c r="AA91" s="101">
        <v>0.4</v>
      </c>
      <c r="AB91" s="101">
        <v>0.28000000000000003</v>
      </c>
      <c r="AC91" s="238"/>
    </row>
    <row r="92" spans="2:29" ht="15.75" customHeight="1">
      <c r="B92" s="234" t="str">
        <f>$B$77&amp;" - "&amp;C92</f>
        <v>Receptacles - Misc Plug Load</v>
      </c>
      <c r="C92" s="235" t="s">
        <v>604</v>
      </c>
      <c r="D92" s="16" t="s">
        <v>293</v>
      </c>
      <c r="E92" s="101">
        <v>0.61</v>
      </c>
      <c r="F92" s="101">
        <v>0.56000000000000005</v>
      </c>
      <c r="G92" s="101">
        <v>0.55000000000000004</v>
      </c>
      <c r="H92" s="101">
        <v>0.55000000000000004</v>
      </c>
      <c r="I92" s="101">
        <v>0.52</v>
      </c>
      <c r="J92" s="101">
        <v>0.59</v>
      </c>
      <c r="K92" s="101">
        <v>0.68</v>
      </c>
      <c r="L92" s="101">
        <v>0.72</v>
      </c>
      <c r="M92" s="101">
        <v>0.61</v>
      </c>
      <c r="N92" s="101">
        <v>0.52</v>
      </c>
      <c r="O92" s="101">
        <v>0.53</v>
      </c>
      <c r="P92" s="101">
        <v>0.53</v>
      </c>
      <c r="Q92" s="101">
        <v>0.52</v>
      </c>
      <c r="R92" s="101">
        <v>0.54</v>
      </c>
      <c r="S92" s="101">
        <v>0.56999999999999995</v>
      </c>
      <c r="T92" s="101">
        <v>0.6</v>
      </c>
      <c r="U92" s="101">
        <v>0.71</v>
      </c>
      <c r="V92" s="101">
        <v>0.86</v>
      </c>
      <c r="W92" s="101">
        <v>0.94</v>
      </c>
      <c r="X92" s="101">
        <v>0.97</v>
      </c>
      <c r="Y92" s="101">
        <v>1</v>
      </c>
      <c r="Z92" s="101">
        <v>0.98</v>
      </c>
      <c r="AA92" s="101">
        <v>0.85</v>
      </c>
      <c r="AB92" s="101">
        <v>0.73</v>
      </c>
      <c r="AC92" s="236" t="s">
        <v>580</v>
      </c>
    </row>
    <row r="93" spans="2:29">
      <c r="B93" s="234"/>
      <c r="C93" s="235"/>
      <c r="D93" s="16" t="s">
        <v>294</v>
      </c>
      <c r="E93" s="101">
        <v>0.61</v>
      </c>
      <c r="F93" s="101">
        <v>0.56000000000000005</v>
      </c>
      <c r="G93" s="101">
        <v>0.55000000000000004</v>
      </c>
      <c r="H93" s="101">
        <v>0.55000000000000004</v>
      </c>
      <c r="I93" s="101">
        <v>0.52</v>
      </c>
      <c r="J93" s="101">
        <v>0.59</v>
      </c>
      <c r="K93" s="101">
        <v>0.68</v>
      </c>
      <c r="L93" s="101">
        <v>0.72</v>
      </c>
      <c r="M93" s="101">
        <v>0.61</v>
      </c>
      <c r="N93" s="101">
        <v>0.52</v>
      </c>
      <c r="O93" s="101">
        <v>0.53</v>
      </c>
      <c r="P93" s="101">
        <v>0.53</v>
      </c>
      <c r="Q93" s="101">
        <v>0.52</v>
      </c>
      <c r="R93" s="101">
        <v>0.54</v>
      </c>
      <c r="S93" s="101">
        <v>0.56999999999999995</v>
      </c>
      <c r="T93" s="101">
        <v>0.6</v>
      </c>
      <c r="U93" s="101">
        <v>0.71</v>
      </c>
      <c r="V93" s="101">
        <v>0.86</v>
      </c>
      <c r="W93" s="101">
        <v>0.94</v>
      </c>
      <c r="X93" s="101">
        <v>0.97</v>
      </c>
      <c r="Y93" s="101">
        <v>1</v>
      </c>
      <c r="Z93" s="101">
        <v>0.98</v>
      </c>
      <c r="AA93" s="101">
        <v>0.85</v>
      </c>
      <c r="AB93" s="101">
        <v>0.73</v>
      </c>
      <c r="AC93" s="237"/>
    </row>
    <row r="94" spans="2:29">
      <c r="B94" s="234"/>
      <c r="C94" s="235"/>
      <c r="D94" s="16" t="s">
        <v>295</v>
      </c>
      <c r="E94" s="101">
        <v>0.61</v>
      </c>
      <c r="F94" s="101">
        <v>0.56000000000000005</v>
      </c>
      <c r="G94" s="101">
        <v>0.55000000000000004</v>
      </c>
      <c r="H94" s="101">
        <v>0.55000000000000004</v>
      </c>
      <c r="I94" s="101">
        <v>0.52</v>
      </c>
      <c r="J94" s="101">
        <v>0.59</v>
      </c>
      <c r="K94" s="101">
        <v>0.68</v>
      </c>
      <c r="L94" s="101">
        <v>0.72</v>
      </c>
      <c r="M94" s="101">
        <v>0.61</v>
      </c>
      <c r="N94" s="101">
        <v>0.52</v>
      </c>
      <c r="O94" s="101">
        <v>0.53</v>
      </c>
      <c r="P94" s="101">
        <v>0.53</v>
      </c>
      <c r="Q94" s="101">
        <v>0.52</v>
      </c>
      <c r="R94" s="101">
        <v>0.54</v>
      </c>
      <c r="S94" s="101">
        <v>0.56999999999999995</v>
      </c>
      <c r="T94" s="101">
        <v>0.6</v>
      </c>
      <c r="U94" s="101">
        <v>0.71</v>
      </c>
      <c r="V94" s="101">
        <v>0.86</v>
      </c>
      <c r="W94" s="101">
        <v>0.94</v>
      </c>
      <c r="X94" s="101">
        <v>0.97</v>
      </c>
      <c r="Y94" s="101">
        <v>1</v>
      </c>
      <c r="Z94" s="101">
        <v>0.98</v>
      </c>
      <c r="AA94" s="101">
        <v>0.85</v>
      </c>
      <c r="AB94" s="101">
        <v>0.73</v>
      </c>
      <c r="AC94" s="238"/>
    </row>
    <row r="95" spans="2:29" ht="15.75" customHeight="1">
      <c r="B95" s="234" t="str">
        <f>$B$77&amp;" - "&amp;C95</f>
        <v>Receptacles - Always On</v>
      </c>
      <c r="C95" s="235" t="s">
        <v>605</v>
      </c>
      <c r="D95" s="16" t="s">
        <v>293</v>
      </c>
      <c r="E95" s="101">
        <v>1</v>
      </c>
      <c r="F95" s="101">
        <v>1</v>
      </c>
      <c r="G95" s="101">
        <v>1</v>
      </c>
      <c r="H95" s="101">
        <v>1</v>
      </c>
      <c r="I95" s="101">
        <v>1</v>
      </c>
      <c r="J95" s="101">
        <v>1</v>
      </c>
      <c r="K95" s="101">
        <v>1</v>
      </c>
      <c r="L95" s="101">
        <v>1</v>
      </c>
      <c r="M95" s="101">
        <v>1</v>
      </c>
      <c r="N95" s="101">
        <v>1</v>
      </c>
      <c r="O95" s="101">
        <v>1</v>
      </c>
      <c r="P95" s="101">
        <v>1</v>
      </c>
      <c r="Q95" s="101">
        <v>1</v>
      </c>
      <c r="R95" s="101">
        <v>1</v>
      </c>
      <c r="S95" s="101">
        <v>1</v>
      </c>
      <c r="T95" s="101">
        <v>1</v>
      </c>
      <c r="U95" s="101">
        <v>1</v>
      </c>
      <c r="V95" s="101">
        <v>1</v>
      </c>
      <c r="W95" s="101">
        <v>1</v>
      </c>
      <c r="X95" s="101">
        <v>1</v>
      </c>
      <c r="Y95" s="101">
        <v>1</v>
      </c>
      <c r="Z95" s="101">
        <v>1</v>
      </c>
      <c r="AA95" s="101">
        <v>1</v>
      </c>
      <c r="AB95" s="101">
        <v>1</v>
      </c>
      <c r="AC95" s="236" t="s">
        <v>580</v>
      </c>
    </row>
    <row r="96" spans="2:29">
      <c r="B96" s="234"/>
      <c r="C96" s="235"/>
      <c r="D96" s="16" t="s">
        <v>294</v>
      </c>
      <c r="E96" s="101">
        <v>1</v>
      </c>
      <c r="F96" s="101">
        <v>1</v>
      </c>
      <c r="G96" s="101">
        <v>1</v>
      </c>
      <c r="H96" s="101">
        <v>1</v>
      </c>
      <c r="I96" s="101">
        <v>1</v>
      </c>
      <c r="J96" s="101">
        <v>1</v>
      </c>
      <c r="K96" s="101">
        <v>1</v>
      </c>
      <c r="L96" s="101">
        <v>1</v>
      </c>
      <c r="M96" s="101">
        <v>1</v>
      </c>
      <c r="N96" s="101">
        <v>1</v>
      </c>
      <c r="O96" s="101">
        <v>1</v>
      </c>
      <c r="P96" s="101">
        <v>1</v>
      </c>
      <c r="Q96" s="101">
        <v>1</v>
      </c>
      <c r="R96" s="101">
        <v>1</v>
      </c>
      <c r="S96" s="101">
        <v>1</v>
      </c>
      <c r="T96" s="101">
        <v>1</v>
      </c>
      <c r="U96" s="101">
        <v>1</v>
      </c>
      <c r="V96" s="101">
        <v>1</v>
      </c>
      <c r="W96" s="101">
        <v>1</v>
      </c>
      <c r="X96" s="101">
        <v>1</v>
      </c>
      <c r="Y96" s="101">
        <v>1</v>
      </c>
      <c r="Z96" s="101">
        <v>1</v>
      </c>
      <c r="AA96" s="101">
        <v>1</v>
      </c>
      <c r="AB96" s="101">
        <v>1</v>
      </c>
      <c r="AC96" s="237"/>
    </row>
    <row r="97" spans="2:29">
      <c r="B97" s="234"/>
      <c r="C97" s="235"/>
      <c r="D97" s="16" t="s">
        <v>295</v>
      </c>
      <c r="E97" s="101">
        <v>1</v>
      </c>
      <c r="F97" s="101">
        <v>1</v>
      </c>
      <c r="G97" s="101">
        <v>1</v>
      </c>
      <c r="H97" s="101">
        <v>1</v>
      </c>
      <c r="I97" s="101">
        <v>1</v>
      </c>
      <c r="J97" s="101">
        <v>1</v>
      </c>
      <c r="K97" s="101">
        <v>1</v>
      </c>
      <c r="L97" s="101">
        <v>1</v>
      </c>
      <c r="M97" s="101">
        <v>1</v>
      </c>
      <c r="N97" s="101">
        <v>1</v>
      </c>
      <c r="O97" s="101">
        <v>1</v>
      </c>
      <c r="P97" s="101">
        <v>1</v>
      </c>
      <c r="Q97" s="101">
        <v>1</v>
      </c>
      <c r="R97" s="101">
        <v>1</v>
      </c>
      <c r="S97" s="101">
        <v>1</v>
      </c>
      <c r="T97" s="101">
        <v>1</v>
      </c>
      <c r="U97" s="101">
        <v>1</v>
      </c>
      <c r="V97" s="101">
        <v>1</v>
      </c>
      <c r="W97" s="101">
        <v>1</v>
      </c>
      <c r="X97" s="101">
        <v>1</v>
      </c>
      <c r="Y97" s="101">
        <v>1</v>
      </c>
      <c r="Z97" s="101">
        <v>1</v>
      </c>
      <c r="AA97" s="101">
        <v>1</v>
      </c>
      <c r="AB97" s="101">
        <v>1</v>
      </c>
      <c r="AC97" s="238"/>
    </row>
    <row r="115" spans="2:30" ht="18.75">
      <c r="B115" s="208" t="s">
        <v>298</v>
      </c>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127" t="s">
        <v>8</v>
      </c>
      <c r="AD115" s="127"/>
    </row>
    <row r="116" spans="2:30" s="10" customFormat="1" ht="5.0999999999999996" customHeight="1">
      <c r="B116" s="11"/>
      <c r="C116" s="11"/>
      <c r="D116" s="11"/>
      <c r="E116" s="11"/>
      <c r="F116" s="11"/>
      <c r="G116" s="12"/>
    </row>
    <row r="117" spans="2:30">
      <c r="B117" s="132"/>
      <c r="C117" s="17" t="s">
        <v>228</v>
      </c>
      <c r="D117" s="17" t="s">
        <v>269</v>
      </c>
      <c r="E117" s="17" t="s">
        <v>270</v>
      </c>
      <c r="F117" s="17" t="s">
        <v>271</v>
      </c>
      <c r="G117" s="17" t="s">
        <v>272</v>
      </c>
      <c r="H117" s="17" t="s">
        <v>273</v>
      </c>
      <c r="I117" s="17" t="s">
        <v>274</v>
      </c>
      <c r="J117" s="17" t="s">
        <v>275</v>
      </c>
      <c r="K117" s="17" t="s">
        <v>276</v>
      </c>
      <c r="L117" s="17" t="s">
        <v>277</v>
      </c>
      <c r="M117" s="17" t="s">
        <v>278</v>
      </c>
      <c r="N117" s="17" t="s">
        <v>279</v>
      </c>
      <c r="O117" s="17" t="s">
        <v>280</v>
      </c>
      <c r="P117" s="17" t="s">
        <v>281</v>
      </c>
      <c r="Q117" s="17" t="s">
        <v>282</v>
      </c>
      <c r="R117" s="17" t="s">
        <v>283</v>
      </c>
      <c r="S117" s="17" t="s">
        <v>284</v>
      </c>
      <c r="T117" s="17" t="s">
        <v>285</v>
      </c>
      <c r="U117" s="17" t="s">
        <v>286</v>
      </c>
      <c r="V117" s="17" t="s">
        <v>287</v>
      </c>
      <c r="W117" s="17" t="s">
        <v>288</v>
      </c>
      <c r="X117" s="17" t="s">
        <v>289</v>
      </c>
      <c r="Y117" s="17" t="s">
        <v>290</v>
      </c>
      <c r="Z117" s="17" t="s">
        <v>291</v>
      </c>
      <c r="AA117" s="17" t="s">
        <v>292</v>
      </c>
      <c r="AB117" s="152">
        <v>0</v>
      </c>
    </row>
    <row r="118" spans="2:30" ht="15.75" customHeight="1">
      <c r="B118" s="234" t="str">
        <f>$B$115&amp;" - "&amp;C118</f>
        <v>Domestic Hot Water - Sinks</v>
      </c>
      <c r="C118" s="235" t="s">
        <v>606</v>
      </c>
      <c r="D118" s="16" t="s">
        <v>293</v>
      </c>
      <c r="E118" s="101">
        <v>0.18</v>
      </c>
      <c r="F118" s="101">
        <v>0.09</v>
      </c>
      <c r="G118" s="101">
        <v>0.06</v>
      </c>
      <c r="H118" s="101">
        <v>0.06</v>
      </c>
      <c r="I118" s="101">
        <v>0.09</v>
      </c>
      <c r="J118" s="101">
        <v>0.23</v>
      </c>
      <c r="K118" s="101">
        <v>0.54</v>
      </c>
      <c r="L118" s="101">
        <v>0.78</v>
      </c>
      <c r="M118" s="101">
        <v>0.83</v>
      </c>
      <c r="N118" s="101">
        <v>0.78</v>
      </c>
      <c r="O118" s="101">
        <v>0.69</v>
      </c>
      <c r="P118" s="101">
        <v>0.63</v>
      </c>
      <c r="Q118" s="101">
        <v>0.61</v>
      </c>
      <c r="R118" s="101">
        <v>0.56999999999999995</v>
      </c>
      <c r="S118" s="101">
        <v>0.52</v>
      </c>
      <c r="T118" s="101">
        <v>0.54</v>
      </c>
      <c r="U118" s="101">
        <v>0.61</v>
      </c>
      <c r="V118" s="101">
        <v>0.82</v>
      </c>
      <c r="W118" s="101">
        <v>0.94</v>
      </c>
      <c r="X118" s="101">
        <v>0.87</v>
      </c>
      <c r="Y118" s="101">
        <v>0.71</v>
      </c>
      <c r="Z118" s="101">
        <v>0.61</v>
      </c>
      <c r="AA118" s="101">
        <v>0.5</v>
      </c>
      <c r="AB118" s="101">
        <v>0.34</v>
      </c>
      <c r="AC118" s="236" t="s">
        <v>580</v>
      </c>
    </row>
    <row r="119" spans="2:30">
      <c r="B119" s="234"/>
      <c r="C119" s="235"/>
      <c r="D119" s="16" t="s">
        <v>294</v>
      </c>
      <c r="E119" s="101">
        <v>0.19</v>
      </c>
      <c r="F119" s="101">
        <v>0.09</v>
      </c>
      <c r="G119" s="101">
        <v>7.0000000000000007E-2</v>
      </c>
      <c r="H119" s="101">
        <v>7.0000000000000007E-2</v>
      </c>
      <c r="I119" s="101">
        <v>0.09</v>
      </c>
      <c r="J119" s="101">
        <v>0.24</v>
      </c>
      <c r="K119" s="101">
        <v>0.56999999999999995</v>
      </c>
      <c r="L119" s="101">
        <v>0.83</v>
      </c>
      <c r="M119" s="101">
        <v>0.88</v>
      </c>
      <c r="N119" s="101">
        <v>0.83</v>
      </c>
      <c r="O119" s="101">
        <v>0.73</v>
      </c>
      <c r="P119" s="101">
        <v>0.67</v>
      </c>
      <c r="Q119" s="101">
        <v>0.65</v>
      </c>
      <c r="R119" s="101">
        <v>0.61</v>
      </c>
      <c r="S119" s="101">
        <v>0.55000000000000004</v>
      </c>
      <c r="T119" s="101">
        <v>0.57999999999999996</v>
      </c>
      <c r="U119" s="101">
        <v>0.64</v>
      </c>
      <c r="V119" s="101">
        <v>0.87</v>
      </c>
      <c r="W119" s="101">
        <v>1</v>
      </c>
      <c r="X119" s="101">
        <v>0.92</v>
      </c>
      <c r="Y119" s="101">
        <v>0.76</v>
      </c>
      <c r="Z119" s="101">
        <v>0.64</v>
      </c>
      <c r="AA119" s="101">
        <v>0.53</v>
      </c>
      <c r="AB119" s="101">
        <v>0.36</v>
      </c>
      <c r="AC119" s="237"/>
    </row>
    <row r="120" spans="2:30">
      <c r="B120" s="234"/>
      <c r="C120" s="235"/>
      <c r="D120" s="16" t="s">
        <v>295</v>
      </c>
      <c r="E120" s="101">
        <v>0.19</v>
      </c>
      <c r="F120" s="101">
        <v>0.09</v>
      </c>
      <c r="G120" s="101">
        <v>7.0000000000000007E-2</v>
      </c>
      <c r="H120" s="101">
        <v>7.0000000000000007E-2</v>
      </c>
      <c r="I120" s="101">
        <v>0.09</v>
      </c>
      <c r="J120" s="101">
        <v>0.24</v>
      </c>
      <c r="K120" s="101">
        <v>0.56999999999999995</v>
      </c>
      <c r="L120" s="101">
        <v>0.83</v>
      </c>
      <c r="M120" s="101">
        <v>0.88</v>
      </c>
      <c r="N120" s="101">
        <v>0.83</v>
      </c>
      <c r="O120" s="101">
        <v>0.73</v>
      </c>
      <c r="P120" s="101">
        <v>0.67</v>
      </c>
      <c r="Q120" s="101">
        <v>0.65</v>
      </c>
      <c r="R120" s="101">
        <v>0.61</v>
      </c>
      <c r="S120" s="101">
        <v>0.55000000000000004</v>
      </c>
      <c r="T120" s="101">
        <v>0.57999999999999996</v>
      </c>
      <c r="U120" s="101">
        <v>0.64</v>
      </c>
      <c r="V120" s="101">
        <v>0.87</v>
      </c>
      <c r="W120" s="101">
        <v>1</v>
      </c>
      <c r="X120" s="101">
        <v>0.92</v>
      </c>
      <c r="Y120" s="101">
        <v>0.76</v>
      </c>
      <c r="Z120" s="101">
        <v>0.64</v>
      </c>
      <c r="AA120" s="101">
        <v>0.53</v>
      </c>
      <c r="AB120" s="101">
        <v>0.36</v>
      </c>
      <c r="AC120" s="238"/>
    </row>
    <row r="121" spans="2:30" ht="15.75" customHeight="1">
      <c r="B121" s="234" t="str">
        <f>$B$115&amp;" - "&amp;C121</f>
        <v>Domestic Hot Water - Showers</v>
      </c>
      <c r="C121" s="235" t="s">
        <v>607</v>
      </c>
      <c r="D121" s="16" t="s">
        <v>293</v>
      </c>
      <c r="E121" s="101">
        <v>0.08</v>
      </c>
      <c r="F121" s="101">
        <v>0.04</v>
      </c>
      <c r="G121" s="101">
        <v>0.03</v>
      </c>
      <c r="H121" s="101">
        <v>0.04</v>
      </c>
      <c r="I121" s="101">
        <v>0.11</v>
      </c>
      <c r="J121" s="101">
        <v>0.41</v>
      </c>
      <c r="K121" s="101">
        <v>0.93</v>
      </c>
      <c r="L121" s="101">
        <v>0.93</v>
      </c>
      <c r="M121" s="101">
        <v>0.75</v>
      </c>
      <c r="N121" s="101">
        <v>0.59</v>
      </c>
      <c r="O121" s="101">
        <v>0.47</v>
      </c>
      <c r="P121" s="101">
        <v>0.37</v>
      </c>
      <c r="Q121" s="101">
        <v>0.27</v>
      </c>
      <c r="R121" s="101">
        <v>0.23</v>
      </c>
      <c r="S121" s="101">
        <v>0.2</v>
      </c>
      <c r="T121" s="101">
        <v>0.21</v>
      </c>
      <c r="U121" s="101">
        <v>0.24</v>
      </c>
      <c r="V121" s="101">
        <v>0.31</v>
      </c>
      <c r="W121" s="101">
        <v>0.34</v>
      </c>
      <c r="X121" s="101">
        <v>0.34</v>
      </c>
      <c r="Y121" s="101">
        <v>0.33</v>
      </c>
      <c r="Z121" s="101">
        <v>0.32</v>
      </c>
      <c r="AA121" s="101">
        <v>0.23</v>
      </c>
      <c r="AB121" s="101">
        <v>0.17</v>
      </c>
      <c r="AC121" s="236" t="s">
        <v>580</v>
      </c>
    </row>
    <row r="122" spans="2:30">
      <c r="B122" s="234"/>
      <c r="C122" s="235"/>
      <c r="D122" s="16" t="s">
        <v>294</v>
      </c>
      <c r="E122" s="101">
        <v>0.09</v>
      </c>
      <c r="F122" s="101">
        <v>0.04</v>
      </c>
      <c r="G122" s="101">
        <v>0.03</v>
      </c>
      <c r="H122" s="101">
        <v>0.04</v>
      </c>
      <c r="I122" s="101">
        <v>0.12</v>
      </c>
      <c r="J122" s="101">
        <v>0.44</v>
      </c>
      <c r="K122" s="101">
        <v>1</v>
      </c>
      <c r="L122" s="101">
        <v>0.99</v>
      </c>
      <c r="M122" s="101">
        <v>0.81</v>
      </c>
      <c r="N122" s="101">
        <v>0.63</v>
      </c>
      <c r="O122" s="101">
        <v>0.51</v>
      </c>
      <c r="P122" s="101">
        <v>0.4</v>
      </c>
      <c r="Q122" s="101">
        <v>0.28999999999999998</v>
      </c>
      <c r="R122" s="101">
        <v>0.25</v>
      </c>
      <c r="S122" s="101">
        <v>0.214</v>
      </c>
      <c r="T122" s="101">
        <v>0.22</v>
      </c>
      <c r="U122" s="101">
        <v>0.26</v>
      </c>
      <c r="V122" s="101">
        <v>0.33</v>
      </c>
      <c r="W122" s="101">
        <v>0.36</v>
      </c>
      <c r="X122" s="101">
        <v>0.36</v>
      </c>
      <c r="Y122" s="101">
        <v>0.36</v>
      </c>
      <c r="Z122" s="101">
        <v>0.35</v>
      </c>
      <c r="AA122" s="101">
        <v>0.25</v>
      </c>
      <c r="AB122" s="101">
        <v>0.18</v>
      </c>
      <c r="AC122" s="237"/>
    </row>
    <row r="123" spans="2:30">
      <c r="B123" s="234"/>
      <c r="C123" s="235"/>
      <c r="D123" s="16" t="s">
        <v>295</v>
      </c>
      <c r="E123" s="101">
        <v>0.09</v>
      </c>
      <c r="F123" s="101">
        <v>0.04</v>
      </c>
      <c r="G123" s="101">
        <v>0.03</v>
      </c>
      <c r="H123" s="101">
        <v>0.04</v>
      </c>
      <c r="I123" s="101">
        <v>0.12</v>
      </c>
      <c r="J123" s="101">
        <v>0.44</v>
      </c>
      <c r="K123" s="101">
        <v>1</v>
      </c>
      <c r="L123" s="101">
        <v>0.99</v>
      </c>
      <c r="M123" s="101">
        <v>0.81</v>
      </c>
      <c r="N123" s="101">
        <v>0.63</v>
      </c>
      <c r="O123" s="101">
        <v>0.51</v>
      </c>
      <c r="P123" s="101">
        <v>0.4</v>
      </c>
      <c r="Q123" s="101">
        <v>0.28999999999999998</v>
      </c>
      <c r="R123" s="101">
        <v>0.25</v>
      </c>
      <c r="S123" s="101">
        <v>0.214</v>
      </c>
      <c r="T123" s="101">
        <v>0.22</v>
      </c>
      <c r="U123" s="101">
        <v>0.26</v>
      </c>
      <c r="V123" s="101">
        <v>0.33</v>
      </c>
      <c r="W123" s="101">
        <v>0.36</v>
      </c>
      <c r="X123" s="101">
        <v>0.36</v>
      </c>
      <c r="Y123" s="101">
        <v>0.36</v>
      </c>
      <c r="Z123" s="101">
        <v>0.35</v>
      </c>
      <c r="AA123" s="101">
        <v>0.25</v>
      </c>
      <c r="AB123" s="101">
        <v>0.18</v>
      </c>
      <c r="AC123" s="238"/>
    </row>
    <row r="124" spans="2:30">
      <c r="B124" s="234" t="str">
        <f>$B$115&amp;" - "&amp;C124</f>
        <v>Domestic Hot Water - Bath</v>
      </c>
      <c r="C124" s="235" t="s">
        <v>608</v>
      </c>
      <c r="D124" s="16" t="s">
        <v>293</v>
      </c>
      <c r="E124" s="101">
        <v>0.05</v>
      </c>
      <c r="F124" s="101">
        <v>0.03</v>
      </c>
      <c r="G124" s="101">
        <v>0.03</v>
      </c>
      <c r="H124" s="101">
        <v>0.03</v>
      </c>
      <c r="I124" s="101">
        <v>0.05</v>
      </c>
      <c r="J124" s="101">
        <v>0.14000000000000001</v>
      </c>
      <c r="K124" s="101">
        <v>0.33</v>
      </c>
      <c r="L124" s="101">
        <v>0.41</v>
      </c>
      <c r="M124" s="101">
        <v>0.47</v>
      </c>
      <c r="N124" s="101">
        <v>0.41</v>
      </c>
      <c r="O124" s="101">
        <v>0.33</v>
      </c>
      <c r="P124" s="101">
        <v>0.25</v>
      </c>
      <c r="Q124" s="101">
        <v>0.22</v>
      </c>
      <c r="R124" s="101">
        <v>0.16</v>
      </c>
      <c r="S124" s="101">
        <v>0.16</v>
      </c>
      <c r="T124" s="101">
        <v>0.16</v>
      </c>
      <c r="U124" s="101">
        <v>0.27</v>
      </c>
      <c r="V124" s="101">
        <v>0.33</v>
      </c>
      <c r="W124" s="101">
        <v>0.55000000000000004</v>
      </c>
      <c r="X124" s="101">
        <v>0.71</v>
      </c>
      <c r="Y124" s="101">
        <v>0.71</v>
      </c>
      <c r="Z124" s="101">
        <v>0.55000000000000004</v>
      </c>
      <c r="AA124" s="101">
        <v>0.47</v>
      </c>
      <c r="AB124" s="101">
        <v>0.27</v>
      </c>
      <c r="AC124" s="236" t="s">
        <v>580</v>
      </c>
    </row>
    <row r="125" spans="2:30">
      <c r="B125" s="234"/>
      <c r="C125" s="235"/>
      <c r="D125" s="16" t="s">
        <v>294</v>
      </c>
      <c r="E125" s="101">
        <v>0.08</v>
      </c>
      <c r="F125" s="101">
        <v>0.04</v>
      </c>
      <c r="G125" s="101">
        <v>0.04</v>
      </c>
      <c r="H125" s="101">
        <v>0.04</v>
      </c>
      <c r="I125" s="101">
        <v>0.08</v>
      </c>
      <c r="J125" s="101">
        <v>0.19</v>
      </c>
      <c r="K125" s="101">
        <v>0.46</v>
      </c>
      <c r="L125" s="101">
        <v>0.57999999999999996</v>
      </c>
      <c r="M125" s="101">
        <v>0.65</v>
      </c>
      <c r="N125" s="101">
        <v>0.57999999999999996</v>
      </c>
      <c r="O125" s="101">
        <v>0.46</v>
      </c>
      <c r="P125" s="101">
        <v>0.35</v>
      </c>
      <c r="Q125" s="101">
        <v>0.31</v>
      </c>
      <c r="R125" s="101">
        <v>0.23</v>
      </c>
      <c r="S125" s="101">
        <v>0.23</v>
      </c>
      <c r="T125" s="101">
        <v>0.23</v>
      </c>
      <c r="U125" s="101">
        <v>0.38</v>
      </c>
      <c r="V125" s="101">
        <v>0.46</v>
      </c>
      <c r="W125" s="101">
        <v>0.77</v>
      </c>
      <c r="X125" s="101">
        <v>1</v>
      </c>
      <c r="Y125" s="101">
        <v>1</v>
      </c>
      <c r="Z125" s="101">
        <v>0.77</v>
      </c>
      <c r="AA125" s="101">
        <v>0.65</v>
      </c>
      <c r="AB125" s="101">
        <v>0.38</v>
      </c>
      <c r="AC125" s="237"/>
    </row>
    <row r="126" spans="2:30">
      <c r="B126" s="234"/>
      <c r="C126" s="235"/>
      <c r="D126" s="16" t="s">
        <v>295</v>
      </c>
      <c r="E126" s="101">
        <v>0.08</v>
      </c>
      <c r="F126" s="101">
        <v>0.04</v>
      </c>
      <c r="G126" s="101">
        <v>0.04</v>
      </c>
      <c r="H126" s="101">
        <v>0.04</v>
      </c>
      <c r="I126" s="101">
        <v>0.08</v>
      </c>
      <c r="J126" s="101">
        <v>0.19</v>
      </c>
      <c r="K126" s="101">
        <v>0.46</v>
      </c>
      <c r="L126" s="101">
        <v>0.57999999999999996</v>
      </c>
      <c r="M126" s="101">
        <v>0.65</v>
      </c>
      <c r="N126" s="101">
        <v>0.57999999999999996</v>
      </c>
      <c r="O126" s="101">
        <v>0.46</v>
      </c>
      <c r="P126" s="101">
        <v>0.35</v>
      </c>
      <c r="Q126" s="101">
        <v>0.31</v>
      </c>
      <c r="R126" s="101">
        <v>0.23</v>
      </c>
      <c r="S126" s="101">
        <v>0.23</v>
      </c>
      <c r="T126" s="101">
        <v>0.23</v>
      </c>
      <c r="U126" s="101">
        <v>0.38</v>
      </c>
      <c r="V126" s="101">
        <v>0.46</v>
      </c>
      <c r="W126" s="101">
        <v>0.77</v>
      </c>
      <c r="X126" s="101">
        <v>1</v>
      </c>
      <c r="Y126" s="101">
        <v>1</v>
      </c>
      <c r="Z126" s="101">
        <v>0.77</v>
      </c>
      <c r="AA126" s="101">
        <v>0.65</v>
      </c>
      <c r="AB126" s="101">
        <v>0.38</v>
      </c>
      <c r="AC126" s="238"/>
    </row>
    <row r="127" spans="2:30">
      <c r="B127" s="234" t="str">
        <f>$B$115&amp;" - "&amp;C127</f>
        <v>Domestic Hot Water - Other Loads</v>
      </c>
      <c r="C127" s="235" t="s">
        <v>609</v>
      </c>
      <c r="D127" s="16" t="s">
        <v>293</v>
      </c>
      <c r="E127" s="101">
        <v>0.14000000000000001</v>
      </c>
      <c r="F127" s="101">
        <v>0.08</v>
      </c>
      <c r="G127" s="101">
        <v>0.05</v>
      </c>
      <c r="H127" s="101">
        <v>0.06</v>
      </c>
      <c r="I127" s="101">
        <v>0.12</v>
      </c>
      <c r="J127" s="101">
        <v>0.37</v>
      </c>
      <c r="K127" s="101">
        <v>0.83</v>
      </c>
      <c r="L127" s="101">
        <v>1</v>
      </c>
      <c r="M127" s="101">
        <v>1</v>
      </c>
      <c r="N127" s="101">
        <v>0.92</v>
      </c>
      <c r="O127" s="101">
        <v>0.8</v>
      </c>
      <c r="P127" s="101">
        <v>0.68</v>
      </c>
      <c r="Q127" s="101">
        <v>0.59</v>
      </c>
      <c r="R127" s="101">
        <v>0.52</v>
      </c>
      <c r="S127" s="101">
        <v>0.47</v>
      </c>
      <c r="T127" s="101">
        <v>0.47</v>
      </c>
      <c r="U127" s="101">
        <v>0.53</v>
      </c>
      <c r="V127" s="101">
        <v>0.64</v>
      </c>
      <c r="W127" s="101">
        <v>0.73</v>
      </c>
      <c r="X127" s="101">
        <v>0.73</v>
      </c>
      <c r="Y127" s="101">
        <v>0.68</v>
      </c>
      <c r="Z127" s="101">
        <v>0.61</v>
      </c>
      <c r="AA127" s="101">
        <v>0.46</v>
      </c>
      <c r="AB127" s="101">
        <v>0.3</v>
      </c>
      <c r="AC127" s="236" t="s">
        <v>580</v>
      </c>
    </row>
    <row r="128" spans="2:30">
      <c r="B128" s="234"/>
      <c r="C128" s="235"/>
      <c r="D128" s="16" t="s">
        <v>294</v>
      </c>
      <c r="E128" s="101">
        <v>0.14000000000000001</v>
      </c>
      <c r="F128" s="101">
        <v>0.08</v>
      </c>
      <c r="G128" s="101">
        <v>0.05</v>
      </c>
      <c r="H128" s="101">
        <v>0.06</v>
      </c>
      <c r="I128" s="101">
        <v>0.12</v>
      </c>
      <c r="J128" s="101">
        <v>0.37</v>
      </c>
      <c r="K128" s="101">
        <v>0.83</v>
      </c>
      <c r="L128" s="101">
        <v>1</v>
      </c>
      <c r="M128" s="101">
        <v>1</v>
      </c>
      <c r="N128" s="101">
        <v>0.92</v>
      </c>
      <c r="O128" s="101">
        <v>0.8</v>
      </c>
      <c r="P128" s="101">
        <v>0.68</v>
      </c>
      <c r="Q128" s="101">
        <v>0.59</v>
      </c>
      <c r="R128" s="101">
        <v>0.52</v>
      </c>
      <c r="S128" s="101">
        <v>0.47</v>
      </c>
      <c r="T128" s="101">
        <v>0.47</v>
      </c>
      <c r="U128" s="101">
        <v>0.53</v>
      </c>
      <c r="V128" s="101">
        <v>0.64</v>
      </c>
      <c r="W128" s="101">
        <v>0.73</v>
      </c>
      <c r="X128" s="101">
        <v>0.73</v>
      </c>
      <c r="Y128" s="101">
        <v>0.68</v>
      </c>
      <c r="Z128" s="101">
        <v>0.61</v>
      </c>
      <c r="AA128" s="101">
        <v>0.46</v>
      </c>
      <c r="AB128" s="101">
        <v>0.3</v>
      </c>
      <c r="AC128" s="237"/>
    </row>
    <row r="129" spans="2:29">
      <c r="B129" s="234"/>
      <c r="C129" s="235"/>
      <c r="D129" s="16" t="s">
        <v>295</v>
      </c>
      <c r="E129" s="101">
        <v>0.14000000000000001</v>
      </c>
      <c r="F129" s="101">
        <v>0.08</v>
      </c>
      <c r="G129" s="101">
        <v>0.05</v>
      </c>
      <c r="H129" s="101">
        <v>0.06</v>
      </c>
      <c r="I129" s="101">
        <v>0.12</v>
      </c>
      <c r="J129" s="101">
        <v>0.37</v>
      </c>
      <c r="K129" s="101">
        <v>0.83</v>
      </c>
      <c r="L129" s="101">
        <v>1</v>
      </c>
      <c r="M129" s="101">
        <v>1</v>
      </c>
      <c r="N129" s="101">
        <v>0.92</v>
      </c>
      <c r="O129" s="101">
        <v>0.8</v>
      </c>
      <c r="P129" s="101">
        <v>0.68</v>
      </c>
      <c r="Q129" s="101">
        <v>0.59</v>
      </c>
      <c r="R129" s="101">
        <v>0.52</v>
      </c>
      <c r="S129" s="101">
        <v>0.47</v>
      </c>
      <c r="T129" s="101">
        <v>0.47</v>
      </c>
      <c r="U129" s="101">
        <v>0.53</v>
      </c>
      <c r="V129" s="101">
        <v>0.64</v>
      </c>
      <c r="W129" s="101">
        <v>0.73</v>
      </c>
      <c r="X129" s="101">
        <v>0.73</v>
      </c>
      <c r="Y129" s="101">
        <v>0.68</v>
      </c>
      <c r="Z129" s="101">
        <v>0.61</v>
      </c>
      <c r="AA129" s="101">
        <v>0.46</v>
      </c>
      <c r="AB129" s="101">
        <v>0.3</v>
      </c>
      <c r="AC129" s="238"/>
    </row>
    <row r="130" spans="2:29">
      <c r="B130" s="234" t="str">
        <f>$B$115&amp;" - "&amp;C130</f>
        <v xml:space="preserve">Domestic Hot Water - </v>
      </c>
      <c r="C130" s="235"/>
      <c r="D130" s="16" t="s">
        <v>293</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36"/>
    </row>
    <row r="131" spans="2:29">
      <c r="B131" s="234"/>
      <c r="C131" s="235"/>
      <c r="D131" s="16" t="s">
        <v>294</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37"/>
    </row>
    <row r="132" spans="2:29">
      <c r="B132" s="234"/>
      <c r="C132" s="235"/>
      <c r="D132" s="16" t="s">
        <v>295</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8"/>
    </row>
    <row r="150" spans="2:30" ht="18.75">
      <c r="B150" s="208" t="s">
        <v>98</v>
      </c>
      <c r="C150" s="208"/>
      <c r="D150" s="208"/>
      <c r="E150" s="208"/>
      <c r="F150" s="208"/>
      <c r="G150" s="208"/>
      <c r="H150" s="208"/>
      <c r="I150" s="208"/>
      <c r="J150" s="208"/>
      <c r="K150" s="208"/>
      <c r="L150" s="208"/>
      <c r="M150" s="208"/>
      <c r="N150" s="208"/>
      <c r="O150" s="208"/>
      <c r="P150" s="208"/>
      <c r="Q150" s="208"/>
      <c r="R150" s="208"/>
      <c r="S150" s="208"/>
      <c r="T150" s="208"/>
      <c r="U150" s="208"/>
      <c r="V150" s="208"/>
      <c r="W150" s="208"/>
      <c r="X150" s="208"/>
      <c r="Y150" s="208"/>
      <c r="Z150" s="208"/>
      <c r="AA150" s="208"/>
      <c r="AB150" s="208"/>
      <c r="AC150" s="127" t="s">
        <v>8</v>
      </c>
      <c r="AD150" s="127"/>
    </row>
    <row r="151" spans="2:30" s="10" customFormat="1" ht="5.0999999999999996" customHeight="1">
      <c r="B151" s="11"/>
      <c r="C151" s="11"/>
      <c r="D151" s="11"/>
      <c r="E151" s="11"/>
      <c r="F151" s="11"/>
      <c r="G151" s="12"/>
    </row>
    <row r="152" spans="2:30">
      <c r="B152" s="132"/>
      <c r="C152" s="17" t="s">
        <v>228</v>
      </c>
      <c r="D152" s="17" t="s">
        <v>269</v>
      </c>
      <c r="E152" s="17" t="s">
        <v>270</v>
      </c>
      <c r="F152" s="17" t="s">
        <v>271</v>
      </c>
      <c r="G152" s="17" t="s">
        <v>272</v>
      </c>
      <c r="H152" s="17" t="s">
        <v>273</v>
      </c>
      <c r="I152" s="17" t="s">
        <v>274</v>
      </c>
      <c r="J152" s="17" t="s">
        <v>275</v>
      </c>
      <c r="K152" s="17" t="s">
        <v>276</v>
      </c>
      <c r="L152" s="17" t="s">
        <v>277</v>
      </c>
      <c r="M152" s="17" t="s">
        <v>278</v>
      </c>
      <c r="N152" s="17" t="s">
        <v>279</v>
      </c>
      <c r="O152" s="17" t="s">
        <v>280</v>
      </c>
      <c r="P152" s="17" t="s">
        <v>281</v>
      </c>
      <c r="Q152" s="17" t="s">
        <v>282</v>
      </c>
      <c r="R152" s="17" t="s">
        <v>283</v>
      </c>
      <c r="S152" s="17" t="s">
        <v>284</v>
      </c>
      <c r="T152" s="17" t="s">
        <v>285</v>
      </c>
      <c r="U152" s="17" t="s">
        <v>286</v>
      </c>
      <c r="V152" s="17" t="s">
        <v>287</v>
      </c>
      <c r="W152" s="17" t="s">
        <v>288</v>
      </c>
      <c r="X152" s="17" t="s">
        <v>289</v>
      </c>
      <c r="Y152" s="17" t="s">
        <v>290</v>
      </c>
      <c r="Z152" s="17" t="s">
        <v>291</v>
      </c>
      <c r="AA152" s="17" t="s">
        <v>292</v>
      </c>
      <c r="AB152" s="152">
        <v>0</v>
      </c>
    </row>
    <row r="153" spans="2:30" ht="15.75" customHeight="1">
      <c r="B153" s="234" t="str">
        <f>$B$150&amp;" - "&amp;C153</f>
        <v>Process Loads - Cooking Range</v>
      </c>
      <c r="C153" s="235" t="s">
        <v>594</v>
      </c>
      <c r="D153" s="16" t="s">
        <v>293</v>
      </c>
      <c r="E153" s="101">
        <v>0.05</v>
      </c>
      <c r="F153" s="101">
        <v>0.05</v>
      </c>
      <c r="G153" s="101">
        <v>0.02</v>
      </c>
      <c r="H153" s="101">
        <v>0.02</v>
      </c>
      <c r="I153" s="101">
        <v>0.05</v>
      </c>
      <c r="J153" s="101">
        <v>7.0000000000000007E-2</v>
      </c>
      <c r="K153" s="101">
        <v>0.17</v>
      </c>
      <c r="L153" s="101">
        <v>0.28000000000000003</v>
      </c>
      <c r="M153" s="101">
        <v>0.31</v>
      </c>
      <c r="N153" s="101">
        <v>0.32</v>
      </c>
      <c r="O153" s="101">
        <v>0.28000000000000003</v>
      </c>
      <c r="P153" s="101">
        <v>0.33</v>
      </c>
      <c r="Q153" s="101">
        <v>0.38</v>
      </c>
      <c r="R153" s="101">
        <v>0.31</v>
      </c>
      <c r="S153" s="101">
        <v>0.28999999999999998</v>
      </c>
      <c r="T153" s="101">
        <v>0.38</v>
      </c>
      <c r="U153" s="101">
        <v>0.61</v>
      </c>
      <c r="V153" s="101">
        <v>1</v>
      </c>
      <c r="W153" s="101">
        <v>0.78</v>
      </c>
      <c r="X153" s="101">
        <v>0.4</v>
      </c>
      <c r="Y153" s="101">
        <v>0.24</v>
      </c>
      <c r="Z153" s="101">
        <v>0.17</v>
      </c>
      <c r="AA153" s="101">
        <v>0.1</v>
      </c>
      <c r="AB153" s="101">
        <v>7.0000000000000007E-2</v>
      </c>
      <c r="AC153" s="236" t="s">
        <v>580</v>
      </c>
    </row>
    <row r="154" spans="2:30">
      <c r="B154" s="234"/>
      <c r="C154" s="235"/>
      <c r="D154" s="16" t="s">
        <v>294</v>
      </c>
      <c r="E154" s="101">
        <v>0.05</v>
      </c>
      <c r="F154" s="101">
        <v>0.05</v>
      </c>
      <c r="G154" s="101">
        <v>0.02</v>
      </c>
      <c r="H154" s="101">
        <v>0.02</v>
      </c>
      <c r="I154" s="101">
        <v>0.05</v>
      </c>
      <c r="J154" s="101">
        <v>7.0000000000000007E-2</v>
      </c>
      <c r="K154" s="101">
        <v>0.17</v>
      </c>
      <c r="L154" s="101">
        <v>0.28000000000000003</v>
      </c>
      <c r="M154" s="101">
        <v>0.31</v>
      </c>
      <c r="N154" s="101">
        <v>0.32</v>
      </c>
      <c r="O154" s="101">
        <v>0.28000000000000003</v>
      </c>
      <c r="P154" s="101">
        <v>0.33</v>
      </c>
      <c r="Q154" s="101">
        <v>0.38</v>
      </c>
      <c r="R154" s="101">
        <v>0.31</v>
      </c>
      <c r="S154" s="101">
        <v>0.28999999999999998</v>
      </c>
      <c r="T154" s="101">
        <v>0.38</v>
      </c>
      <c r="U154" s="101">
        <v>0.61</v>
      </c>
      <c r="V154" s="101">
        <v>1</v>
      </c>
      <c r="W154" s="101">
        <v>0.78</v>
      </c>
      <c r="X154" s="101">
        <v>0.4</v>
      </c>
      <c r="Y154" s="101">
        <v>0.24</v>
      </c>
      <c r="Z154" s="101">
        <v>0.17</v>
      </c>
      <c r="AA154" s="101">
        <v>0.1</v>
      </c>
      <c r="AB154" s="101">
        <v>7.0000000000000007E-2</v>
      </c>
      <c r="AC154" s="237"/>
    </row>
    <row r="155" spans="2:30">
      <c r="B155" s="234"/>
      <c r="C155" s="235"/>
      <c r="D155" s="16" t="s">
        <v>295</v>
      </c>
      <c r="E155" s="101">
        <v>0.05</v>
      </c>
      <c r="F155" s="101">
        <v>0.05</v>
      </c>
      <c r="G155" s="101">
        <v>0.02</v>
      </c>
      <c r="H155" s="101">
        <v>0.02</v>
      </c>
      <c r="I155" s="101">
        <v>0.05</v>
      </c>
      <c r="J155" s="101">
        <v>7.0000000000000007E-2</v>
      </c>
      <c r="K155" s="101">
        <v>0.17</v>
      </c>
      <c r="L155" s="101">
        <v>0.28000000000000003</v>
      </c>
      <c r="M155" s="101">
        <v>0.31</v>
      </c>
      <c r="N155" s="101">
        <v>0.32</v>
      </c>
      <c r="O155" s="101">
        <v>0.28000000000000003</v>
      </c>
      <c r="P155" s="101">
        <v>0.33</v>
      </c>
      <c r="Q155" s="101">
        <v>0.38</v>
      </c>
      <c r="R155" s="101">
        <v>0.31</v>
      </c>
      <c r="S155" s="101">
        <v>0.28999999999999998</v>
      </c>
      <c r="T155" s="101">
        <v>0.38</v>
      </c>
      <c r="U155" s="101">
        <v>0.61</v>
      </c>
      <c r="V155" s="101">
        <v>1</v>
      </c>
      <c r="W155" s="101">
        <v>0.78</v>
      </c>
      <c r="X155" s="101">
        <v>0.4</v>
      </c>
      <c r="Y155" s="101">
        <v>0.24</v>
      </c>
      <c r="Z155" s="101">
        <v>0.17</v>
      </c>
      <c r="AA155" s="101">
        <v>0.1</v>
      </c>
      <c r="AB155" s="101">
        <v>7.0000000000000007E-2</v>
      </c>
      <c r="AC155" s="238"/>
    </row>
    <row r="156" spans="2:30">
      <c r="B156" s="234" t="str">
        <f>$B$150&amp;" - "&amp;C156</f>
        <v xml:space="preserve">Process Loads - </v>
      </c>
      <c r="C156" s="235"/>
      <c r="D156" s="16" t="s">
        <v>293</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6"/>
    </row>
    <row r="157" spans="2:30">
      <c r="B157" s="234"/>
      <c r="C157" s="235"/>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7"/>
    </row>
    <row r="158" spans="2:30">
      <c r="B158" s="234"/>
      <c r="C158" s="235"/>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8"/>
    </row>
    <row r="159" spans="2:30">
      <c r="B159" s="234" t="str">
        <f>$B$150&amp;" - "&amp;C159</f>
        <v xml:space="preserve">Process Loads - </v>
      </c>
      <c r="C159" s="235"/>
      <c r="D159" s="16" t="s">
        <v>293</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6"/>
    </row>
    <row r="160" spans="2:30">
      <c r="B160" s="234"/>
      <c r="C160" s="235"/>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7"/>
    </row>
    <row r="161" spans="2:29">
      <c r="B161" s="234"/>
      <c r="C161" s="235"/>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8"/>
    </row>
    <row r="162" spans="2:29">
      <c r="B162" s="234" t="str">
        <f>$B$150&amp;" - "&amp;C162</f>
        <v xml:space="preserve">Process Loads - </v>
      </c>
      <c r="C162" s="235"/>
      <c r="D162" s="16" t="s">
        <v>293</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6"/>
    </row>
    <row r="163" spans="2:29">
      <c r="B163" s="234"/>
      <c r="C163" s="235"/>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7"/>
    </row>
    <row r="164" spans="2:29">
      <c r="B164" s="234"/>
      <c r="C164" s="235"/>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8"/>
    </row>
    <row r="165" spans="2:29">
      <c r="B165" s="234" t="str">
        <f>$B$150&amp;" - "&amp;C165</f>
        <v xml:space="preserve">Process Loads - </v>
      </c>
      <c r="C165" s="235"/>
      <c r="D165" s="16" t="s">
        <v>293</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36"/>
    </row>
    <row r="166" spans="2:29">
      <c r="B166" s="234"/>
      <c r="C166" s="235"/>
      <c r="D166" s="16" t="s">
        <v>294</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37"/>
    </row>
    <row r="167" spans="2:29">
      <c r="B167" s="234"/>
      <c r="C167" s="235"/>
      <c r="D167" s="16" t="s">
        <v>295</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8"/>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5:B97"/>
    <mergeCell ref="C95:C97"/>
    <mergeCell ref="AC95:AC97"/>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13:B15"/>
    <mergeCell ref="C13:C15"/>
    <mergeCell ref="AC13:AC15"/>
    <mergeCell ref="B16:B18"/>
    <mergeCell ref="C16:C18"/>
    <mergeCell ref="AC16:AC18"/>
    <mergeCell ref="C2:J4"/>
    <mergeCell ref="AC2:AD2"/>
    <mergeCell ref="AC3:AD3"/>
    <mergeCell ref="B7:AB7"/>
    <mergeCell ref="B10:B12"/>
    <mergeCell ref="C10:C12"/>
    <mergeCell ref="AC10:AC12"/>
  </mergeCells>
  <conditionalFormatting sqref="C10:C12">
    <cfRule type="containsText" dxfId="82" priority="49" operator="containsText" text="Example:">
      <formula>NOT(ISERROR(SEARCH("Example:",C10)))</formula>
    </cfRule>
  </conditionalFormatting>
  <conditionalFormatting sqref="C16:C24">
    <cfRule type="containsText" dxfId="81" priority="48" operator="containsText" text="Example:">
      <formula>NOT(ISERROR(SEARCH("Example:",C16)))</formula>
    </cfRule>
  </conditionalFormatting>
  <conditionalFormatting sqref="C45:C47 C51:C59">
    <cfRule type="containsText" dxfId="80" priority="47" operator="containsText" text="Example:">
      <formula>NOT(ISERROR(SEARCH("Example:",C45)))</formula>
    </cfRule>
  </conditionalFormatting>
  <conditionalFormatting sqref="AC10:AC12">
    <cfRule type="containsText" dxfId="79" priority="45" operator="containsText" text="Example">
      <formula>NOT(ISERROR(SEARCH("Example",AC10)))</formula>
    </cfRule>
  </conditionalFormatting>
  <conditionalFormatting sqref="AC19:AC21">
    <cfRule type="containsText" dxfId="78" priority="43" operator="containsText" text="Example">
      <formula>NOT(ISERROR(SEARCH("Example",AC19)))</formula>
    </cfRule>
  </conditionalFormatting>
  <conditionalFormatting sqref="AC22:AC24">
    <cfRule type="containsText" dxfId="77" priority="42" operator="containsText" text="Example">
      <formula>NOT(ISERROR(SEARCH("Example",AC22)))</formula>
    </cfRule>
  </conditionalFormatting>
  <conditionalFormatting sqref="AC51:AC53">
    <cfRule type="containsText" dxfId="76" priority="41" operator="containsText" text="Example">
      <formula>NOT(ISERROR(SEARCH("Example",AC51)))</formula>
    </cfRule>
  </conditionalFormatting>
  <conditionalFormatting sqref="AC54:AC56">
    <cfRule type="containsText" dxfId="75" priority="40" operator="containsText" text="Example">
      <formula>NOT(ISERROR(SEARCH("Example",AC54)))</formula>
    </cfRule>
  </conditionalFormatting>
  <conditionalFormatting sqref="AC57:AC59">
    <cfRule type="containsText" dxfId="74" priority="39" operator="containsText" text="Example">
      <formula>NOT(ISERROR(SEARCH("Example",AC57)))</formula>
    </cfRule>
  </conditionalFormatting>
  <conditionalFormatting sqref="C118:C120 C124:C132">
    <cfRule type="containsText" dxfId="73" priority="35" operator="containsText" text="Example:">
      <formula>NOT(ISERROR(SEARCH("Example:",C118)))</formula>
    </cfRule>
  </conditionalFormatting>
  <conditionalFormatting sqref="AC130:AC132">
    <cfRule type="containsText" dxfId="72" priority="32" operator="containsText" text="Example">
      <formula>NOT(ISERROR(SEARCH("Example",AC130)))</formula>
    </cfRule>
  </conditionalFormatting>
  <conditionalFormatting sqref="C153:C167">
    <cfRule type="containsText" dxfId="71" priority="31" operator="containsText" text="Example:">
      <formula>NOT(ISERROR(SEARCH("Example:",C153)))</formula>
    </cfRule>
  </conditionalFormatting>
  <conditionalFormatting sqref="AC156:AC158">
    <cfRule type="containsText" dxfId="70" priority="30" operator="containsText" text="Example">
      <formula>NOT(ISERROR(SEARCH("Example",AC156)))</formula>
    </cfRule>
  </conditionalFormatting>
  <conditionalFormatting sqref="AC159:AC161">
    <cfRule type="containsText" dxfId="69" priority="29" operator="containsText" text="Example">
      <formula>NOT(ISERROR(SEARCH("Example",AC159)))</formula>
    </cfRule>
  </conditionalFormatting>
  <conditionalFormatting sqref="AC162:AC164">
    <cfRule type="containsText" dxfId="68" priority="28" operator="containsText" text="Example">
      <formula>NOT(ISERROR(SEARCH("Example",AC162)))</formula>
    </cfRule>
  </conditionalFormatting>
  <conditionalFormatting sqref="AC165:AC167">
    <cfRule type="containsText" dxfId="67" priority="27" operator="containsText" text="Example">
      <formula>NOT(ISERROR(SEARCH("Example",AC165)))</formula>
    </cfRule>
  </conditionalFormatting>
  <conditionalFormatting sqref="C13:C15">
    <cfRule type="containsText" dxfId="66" priority="22" operator="containsText" text="Example:">
      <formula>NOT(ISERROR(SEARCH("Example:",C13)))</formula>
    </cfRule>
  </conditionalFormatting>
  <conditionalFormatting sqref="C48:C50">
    <cfRule type="containsText" dxfId="65" priority="20" operator="containsText" text="Example:">
      <formula>NOT(ISERROR(SEARCH("Example:",C48)))</formula>
    </cfRule>
  </conditionalFormatting>
  <conditionalFormatting sqref="C121:C123">
    <cfRule type="containsText" dxfId="64" priority="18" operator="containsText" text="Example:">
      <formula>NOT(ISERROR(SEARCH("Example:",C121)))</formula>
    </cfRule>
  </conditionalFormatting>
  <conditionalFormatting sqref="AC48:AC50">
    <cfRule type="containsText" dxfId="63" priority="15" operator="containsText" text="Example">
      <formula>NOT(ISERROR(SEARCH("Example",AC48)))</formula>
    </cfRule>
  </conditionalFormatting>
  <conditionalFormatting sqref="AC45:AC47">
    <cfRule type="containsText" dxfId="62" priority="14" operator="containsText" text="Example">
      <formula>NOT(ISERROR(SEARCH("Example",AC45)))</formula>
    </cfRule>
  </conditionalFormatting>
  <conditionalFormatting sqref="AC13:AC18">
    <cfRule type="containsText" dxfId="61" priority="9" operator="containsText" text="Example">
      <formula>NOT(ISERROR(SEARCH("Example",AC13)))</formula>
    </cfRule>
  </conditionalFormatting>
  <conditionalFormatting sqref="C80:C82 C86:C94">
    <cfRule type="containsText" dxfId="60" priority="6" operator="containsText" text="Example:">
      <formula>NOT(ISERROR(SEARCH("Example:",C80)))</formula>
    </cfRule>
  </conditionalFormatting>
  <conditionalFormatting sqref="C83:C85">
    <cfRule type="containsText" dxfId="59" priority="5" operator="containsText" text="Example:">
      <formula>NOT(ISERROR(SEARCH("Example:",C83)))</formula>
    </cfRule>
  </conditionalFormatting>
  <conditionalFormatting sqref="C95:C97">
    <cfRule type="containsText" dxfId="58" priority="4" operator="containsText" text="Example:">
      <formula>NOT(ISERROR(SEARCH("Example:",C95)))</formula>
    </cfRule>
  </conditionalFormatting>
  <conditionalFormatting sqref="AC80:AC97">
    <cfRule type="containsText" dxfId="57" priority="3" operator="containsText" text="Example">
      <formula>NOT(ISERROR(SEARCH("Example",AC80)))</formula>
    </cfRule>
  </conditionalFormatting>
  <conditionalFormatting sqref="AC118:AC129">
    <cfRule type="containsText" dxfId="56" priority="2" operator="containsText" text="Example">
      <formula>NOT(ISERROR(SEARCH("Example",AC118)))</formula>
    </cfRule>
  </conditionalFormatting>
  <conditionalFormatting sqref="AC153:AC155">
    <cfRule type="containsText" dxfId="55" priority="1" operator="containsText" text="Example">
      <formula>NOT(ISERROR(SEARCH("Example",AC153)))</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ECCED"/>
    <pageSetUpPr fitToPage="1"/>
  </sheetPr>
  <dimension ref="B1:AE171"/>
  <sheetViews>
    <sheetView showGridLines="0" zoomScaleNormal="100" workbookViewId="0">
      <pane ySplit="6" topLeftCell="A7" activePane="bottomLeft" state="frozen"/>
      <selection pane="bottomLeft" activeCell="C8" sqref="C8:F8"/>
    </sheetView>
  </sheetViews>
  <sheetFormatPr defaultRowHeight="15.75"/>
  <cols>
    <col min="1" max="1" width="1.25" style="2" customWidth="1"/>
    <col min="2" max="2" width="24.875" style="2" customWidth="1"/>
    <col min="3" max="3" width="23.625" style="2" customWidth="1"/>
    <col min="4" max="5" width="23.625" style="77" customWidth="1"/>
    <col min="6" max="6" width="12.625" style="77" customWidth="1"/>
    <col min="7" max="7" width="10" style="2" customWidth="1"/>
    <col min="8" max="8" width="2.125" style="20" customWidth="1"/>
    <col min="9" max="9" width="10" style="2" customWidth="1"/>
    <col min="10" max="10" width="2.125" style="2" customWidth="1"/>
    <col min="11" max="11" width="69.125" style="2" customWidth="1"/>
    <col min="12" max="16" width="9" style="2" customWidth="1"/>
    <col min="17" max="42" width="9" style="2"/>
    <col min="43" max="261" width="8" style="2"/>
    <col min="262" max="262" width="0.875" style="2" customWidth="1"/>
    <col min="263" max="263" width="4.125" style="2" customWidth="1"/>
    <col min="264" max="264" width="68.875" style="2" customWidth="1"/>
    <col min="265" max="267" width="3.875" style="2" customWidth="1"/>
    <col min="268" max="269" width="8" style="2"/>
    <col min="270" max="270" width="0" style="2" hidden="1" customWidth="1"/>
    <col min="271" max="517" width="8" style="2"/>
    <col min="518" max="518" width="0.875" style="2" customWidth="1"/>
    <col min="519" max="519" width="4.125" style="2" customWidth="1"/>
    <col min="520" max="520" width="68.875" style="2" customWidth="1"/>
    <col min="521" max="523" width="3.875" style="2" customWidth="1"/>
    <col min="524" max="525" width="8" style="2"/>
    <col min="526" max="526" width="0" style="2" hidden="1" customWidth="1"/>
    <col min="527" max="773" width="8" style="2"/>
    <col min="774" max="774" width="0.875" style="2" customWidth="1"/>
    <col min="775" max="775" width="4.125" style="2" customWidth="1"/>
    <col min="776" max="776" width="68.875" style="2" customWidth="1"/>
    <col min="777" max="779" width="3.875" style="2" customWidth="1"/>
    <col min="780" max="781" width="8" style="2"/>
    <col min="782" max="782" width="0" style="2" hidden="1" customWidth="1"/>
    <col min="783" max="1029" width="9" style="2"/>
    <col min="1030" max="1030" width="0.875" style="2" customWidth="1"/>
    <col min="1031" max="1031" width="4.125" style="2" customWidth="1"/>
    <col min="1032" max="1032" width="68.875" style="2" customWidth="1"/>
    <col min="1033" max="1035" width="3.875" style="2" customWidth="1"/>
    <col min="1036" max="1037" width="8" style="2"/>
    <col min="1038" max="1038" width="0" style="2" hidden="1" customWidth="1"/>
    <col min="1039" max="1285" width="8" style="2"/>
    <col min="1286" max="1286" width="0.875" style="2" customWidth="1"/>
    <col min="1287" max="1287" width="4.125" style="2" customWidth="1"/>
    <col min="1288" max="1288" width="68.875" style="2" customWidth="1"/>
    <col min="1289" max="1291" width="3.875" style="2" customWidth="1"/>
    <col min="1292" max="1293" width="8" style="2"/>
    <col min="1294" max="1294" width="0" style="2" hidden="1" customWidth="1"/>
    <col min="1295" max="1541" width="8" style="2"/>
    <col min="1542" max="1542" width="0.875" style="2" customWidth="1"/>
    <col min="1543" max="1543" width="4.125" style="2" customWidth="1"/>
    <col min="1544" max="1544" width="68.875" style="2" customWidth="1"/>
    <col min="1545" max="1547" width="3.875" style="2" customWidth="1"/>
    <col min="1548" max="1549" width="8" style="2"/>
    <col min="1550" max="1550" width="0" style="2" hidden="1" customWidth="1"/>
    <col min="1551" max="1797" width="8" style="2"/>
    <col min="1798" max="1798" width="0.875" style="2" customWidth="1"/>
    <col min="1799" max="1799" width="4.125" style="2" customWidth="1"/>
    <col min="1800" max="1800" width="68.875" style="2" customWidth="1"/>
    <col min="1801" max="1803" width="3.875" style="2" customWidth="1"/>
    <col min="1804" max="1805" width="8" style="2"/>
    <col min="1806" max="1806" width="0" style="2" hidden="1" customWidth="1"/>
    <col min="1807" max="2053" width="9" style="2"/>
    <col min="2054" max="2054" width="0.875" style="2" customWidth="1"/>
    <col min="2055" max="2055" width="4.125" style="2" customWidth="1"/>
    <col min="2056" max="2056" width="68.875" style="2" customWidth="1"/>
    <col min="2057" max="2059" width="3.875" style="2" customWidth="1"/>
    <col min="2060" max="2061" width="8" style="2"/>
    <col min="2062" max="2062" width="0" style="2" hidden="1" customWidth="1"/>
    <col min="2063" max="2309" width="8" style="2"/>
    <col min="2310" max="2310" width="0.875" style="2" customWidth="1"/>
    <col min="2311" max="2311" width="4.125" style="2" customWidth="1"/>
    <col min="2312" max="2312" width="68.875" style="2" customWidth="1"/>
    <col min="2313" max="2315" width="3.875" style="2" customWidth="1"/>
    <col min="2316" max="2317" width="8" style="2"/>
    <col min="2318" max="2318" width="0" style="2" hidden="1" customWidth="1"/>
    <col min="2319" max="2565" width="8" style="2"/>
    <col min="2566" max="2566" width="0.875" style="2" customWidth="1"/>
    <col min="2567" max="2567" width="4.125" style="2" customWidth="1"/>
    <col min="2568" max="2568" width="68.875" style="2" customWidth="1"/>
    <col min="2569" max="2571" width="3.875" style="2" customWidth="1"/>
    <col min="2572" max="2573" width="8" style="2"/>
    <col min="2574" max="2574" width="0" style="2" hidden="1" customWidth="1"/>
    <col min="2575" max="2821" width="8" style="2"/>
    <col min="2822" max="2822" width="0.875" style="2" customWidth="1"/>
    <col min="2823" max="2823" width="4.125" style="2" customWidth="1"/>
    <col min="2824" max="2824" width="68.875" style="2" customWidth="1"/>
    <col min="2825" max="2827" width="3.875" style="2" customWidth="1"/>
    <col min="2828" max="2829" width="8" style="2"/>
    <col min="2830" max="2830" width="0" style="2" hidden="1" customWidth="1"/>
    <col min="2831" max="3077" width="9" style="2"/>
    <col min="3078" max="3078" width="0.875" style="2" customWidth="1"/>
    <col min="3079" max="3079" width="4.125" style="2" customWidth="1"/>
    <col min="3080" max="3080" width="68.875" style="2" customWidth="1"/>
    <col min="3081" max="3083" width="3.875" style="2" customWidth="1"/>
    <col min="3084" max="3085" width="8" style="2"/>
    <col min="3086" max="3086" width="0" style="2" hidden="1" customWidth="1"/>
    <col min="3087" max="3333" width="8" style="2"/>
    <col min="3334" max="3334" width="0.875" style="2" customWidth="1"/>
    <col min="3335" max="3335" width="4.125" style="2" customWidth="1"/>
    <col min="3336" max="3336" width="68.875" style="2" customWidth="1"/>
    <col min="3337" max="3339" width="3.875" style="2" customWidth="1"/>
    <col min="3340" max="3341" width="8" style="2"/>
    <col min="3342" max="3342" width="0" style="2" hidden="1" customWidth="1"/>
    <col min="3343" max="3589" width="8" style="2"/>
    <col min="3590" max="3590" width="0.875" style="2" customWidth="1"/>
    <col min="3591" max="3591" width="4.125" style="2" customWidth="1"/>
    <col min="3592" max="3592" width="68.875" style="2" customWidth="1"/>
    <col min="3593" max="3595" width="3.875" style="2" customWidth="1"/>
    <col min="3596" max="3597" width="8" style="2"/>
    <col min="3598" max="3598" width="0" style="2" hidden="1" customWidth="1"/>
    <col min="3599" max="3845" width="8" style="2"/>
    <col min="3846" max="3846" width="0.875" style="2" customWidth="1"/>
    <col min="3847" max="3847" width="4.125" style="2" customWidth="1"/>
    <col min="3848" max="3848" width="68.875" style="2" customWidth="1"/>
    <col min="3849" max="3851" width="3.875" style="2" customWidth="1"/>
    <col min="3852" max="3853" width="8" style="2"/>
    <col min="3854" max="3854" width="0" style="2" hidden="1" customWidth="1"/>
    <col min="3855" max="4101" width="9" style="2"/>
    <col min="4102" max="4102" width="0.875" style="2" customWidth="1"/>
    <col min="4103" max="4103" width="4.125" style="2" customWidth="1"/>
    <col min="4104" max="4104" width="68.875" style="2" customWidth="1"/>
    <col min="4105" max="4107" width="3.875" style="2" customWidth="1"/>
    <col min="4108" max="4109" width="8" style="2"/>
    <col min="4110" max="4110" width="0" style="2" hidden="1" customWidth="1"/>
    <col min="4111" max="4357" width="8" style="2"/>
    <col min="4358" max="4358" width="0.875" style="2" customWidth="1"/>
    <col min="4359" max="4359" width="4.125" style="2" customWidth="1"/>
    <col min="4360" max="4360" width="68.875" style="2" customWidth="1"/>
    <col min="4361" max="4363" width="3.875" style="2" customWidth="1"/>
    <col min="4364" max="4365" width="8" style="2"/>
    <col min="4366" max="4366" width="0" style="2" hidden="1" customWidth="1"/>
    <col min="4367" max="4613" width="8" style="2"/>
    <col min="4614" max="4614" width="0.875" style="2" customWidth="1"/>
    <col min="4615" max="4615" width="4.125" style="2" customWidth="1"/>
    <col min="4616" max="4616" width="68.875" style="2" customWidth="1"/>
    <col min="4617" max="4619" width="3.875" style="2" customWidth="1"/>
    <col min="4620" max="4621" width="8" style="2"/>
    <col min="4622" max="4622" width="0" style="2" hidden="1" customWidth="1"/>
    <col min="4623" max="4869" width="8" style="2"/>
    <col min="4870" max="4870" width="0.875" style="2" customWidth="1"/>
    <col min="4871" max="4871" width="4.125" style="2" customWidth="1"/>
    <col min="4872" max="4872" width="68.875" style="2" customWidth="1"/>
    <col min="4873" max="4875" width="3.875" style="2" customWidth="1"/>
    <col min="4876" max="4877" width="8" style="2"/>
    <col min="4878" max="4878" width="0" style="2" hidden="1" customWidth="1"/>
    <col min="4879" max="5125" width="9" style="2"/>
    <col min="5126" max="5126" width="0.875" style="2" customWidth="1"/>
    <col min="5127" max="5127" width="4.125" style="2" customWidth="1"/>
    <col min="5128" max="5128" width="68.875" style="2" customWidth="1"/>
    <col min="5129" max="5131" width="3.875" style="2" customWidth="1"/>
    <col min="5132" max="5133" width="8" style="2"/>
    <col min="5134" max="5134" width="0" style="2" hidden="1" customWidth="1"/>
    <col min="5135" max="5381" width="8" style="2"/>
    <col min="5382" max="5382" width="0.875" style="2" customWidth="1"/>
    <col min="5383" max="5383" width="4.125" style="2" customWidth="1"/>
    <col min="5384" max="5384" width="68.875" style="2" customWidth="1"/>
    <col min="5385" max="5387" width="3.875" style="2" customWidth="1"/>
    <col min="5388" max="5389" width="8" style="2"/>
    <col min="5390" max="5390" width="0" style="2" hidden="1" customWidth="1"/>
    <col min="5391" max="5637" width="8" style="2"/>
    <col min="5638" max="5638" width="0.875" style="2" customWidth="1"/>
    <col min="5639" max="5639" width="4.125" style="2" customWidth="1"/>
    <col min="5640" max="5640" width="68.875" style="2" customWidth="1"/>
    <col min="5641" max="5643" width="3.875" style="2" customWidth="1"/>
    <col min="5644" max="5645" width="8" style="2"/>
    <col min="5646" max="5646" width="0" style="2" hidden="1" customWidth="1"/>
    <col min="5647" max="5893" width="8" style="2"/>
    <col min="5894" max="5894" width="0.875" style="2" customWidth="1"/>
    <col min="5895" max="5895" width="4.125" style="2" customWidth="1"/>
    <col min="5896" max="5896" width="68.875" style="2" customWidth="1"/>
    <col min="5897" max="5899" width="3.875" style="2" customWidth="1"/>
    <col min="5900" max="5901" width="8" style="2"/>
    <col min="5902" max="5902" width="0" style="2" hidden="1" customWidth="1"/>
    <col min="5903" max="6149" width="9" style="2"/>
    <col min="6150" max="6150" width="0.875" style="2" customWidth="1"/>
    <col min="6151" max="6151" width="4.125" style="2" customWidth="1"/>
    <col min="6152" max="6152" width="68.875" style="2" customWidth="1"/>
    <col min="6153" max="6155" width="3.875" style="2" customWidth="1"/>
    <col min="6156" max="6157" width="8" style="2"/>
    <col min="6158" max="6158" width="0" style="2" hidden="1" customWidth="1"/>
    <col min="6159" max="6405" width="8" style="2"/>
    <col min="6406" max="6406" width="0.875" style="2" customWidth="1"/>
    <col min="6407" max="6407" width="4.125" style="2" customWidth="1"/>
    <col min="6408" max="6408" width="68.875" style="2" customWidth="1"/>
    <col min="6409" max="6411" width="3.875" style="2" customWidth="1"/>
    <col min="6412" max="6413" width="8" style="2"/>
    <col min="6414" max="6414" width="0" style="2" hidden="1" customWidth="1"/>
    <col min="6415" max="6661" width="8" style="2"/>
    <col min="6662" max="6662" width="0.875" style="2" customWidth="1"/>
    <col min="6663" max="6663" width="4.125" style="2" customWidth="1"/>
    <col min="6664" max="6664" width="68.875" style="2" customWidth="1"/>
    <col min="6665" max="6667" width="3.875" style="2" customWidth="1"/>
    <col min="6668" max="6669" width="8" style="2"/>
    <col min="6670" max="6670" width="0" style="2" hidden="1" customWidth="1"/>
    <col min="6671" max="6917" width="8" style="2"/>
    <col min="6918" max="6918" width="0.875" style="2" customWidth="1"/>
    <col min="6919" max="6919" width="4.125" style="2" customWidth="1"/>
    <col min="6920" max="6920" width="68.875" style="2" customWidth="1"/>
    <col min="6921" max="6923" width="3.875" style="2" customWidth="1"/>
    <col min="6924" max="6925" width="8" style="2"/>
    <col min="6926" max="6926" width="0" style="2" hidden="1" customWidth="1"/>
    <col min="6927" max="7173" width="9" style="2"/>
    <col min="7174" max="7174" width="0.875" style="2" customWidth="1"/>
    <col min="7175" max="7175" width="4.125" style="2" customWidth="1"/>
    <col min="7176" max="7176" width="68.875" style="2" customWidth="1"/>
    <col min="7177" max="7179" width="3.875" style="2" customWidth="1"/>
    <col min="7180" max="7181" width="8" style="2"/>
    <col min="7182" max="7182" width="0" style="2" hidden="1" customWidth="1"/>
    <col min="7183" max="7429" width="8" style="2"/>
    <col min="7430" max="7430" width="0.875" style="2" customWidth="1"/>
    <col min="7431" max="7431" width="4.125" style="2" customWidth="1"/>
    <col min="7432" max="7432" width="68.875" style="2" customWidth="1"/>
    <col min="7433" max="7435" width="3.875" style="2" customWidth="1"/>
    <col min="7436" max="7437" width="8" style="2"/>
    <col min="7438" max="7438" width="0" style="2" hidden="1" customWidth="1"/>
    <col min="7439" max="7685" width="8" style="2"/>
    <col min="7686" max="7686" width="0.875" style="2" customWidth="1"/>
    <col min="7687" max="7687" width="4.125" style="2" customWidth="1"/>
    <col min="7688" max="7688" width="68.875" style="2" customWidth="1"/>
    <col min="7689" max="7691" width="3.875" style="2" customWidth="1"/>
    <col min="7692" max="7693" width="8" style="2"/>
    <col min="7694" max="7694" width="0" style="2" hidden="1" customWidth="1"/>
    <col min="7695" max="7941" width="8" style="2"/>
    <col min="7942" max="7942" width="0.875" style="2" customWidth="1"/>
    <col min="7943" max="7943" width="4.125" style="2" customWidth="1"/>
    <col min="7944" max="7944" width="68.875" style="2" customWidth="1"/>
    <col min="7945" max="7947" width="3.875" style="2" customWidth="1"/>
    <col min="7948" max="7949" width="8" style="2"/>
    <col min="7950" max="7950" width="0" style="2" hidden="1" customWidth="1"/>
    <col min="7951" max="8197" width="9" style="2"/>
    <col min="8198" max="8198" width="0.875" style="2" customWidth="1"/>
    <col min="8199" max="8199" width="4.125" style="2" customWidth="1"/>
    <col min="8200" max="8200" width="68.875" style="2" customWidth="1"/>
    <col min="8201" max="8203" width="3.875" style="2" customWidth="1"/>
    <col min="8204" max="8205" width="8" style="2"/>
    <col min="8206" max="8206" width="0" style="2" hidden="1" customWidth="1"/>
    <col min="8207" max="8453" width="8" style="2"/>
    <col min="8454" max="8454" width="0.875" style="2" customWidth="1"/>
    <col min="8455" max="8455" width="4.125" style="2" customWidth="1"/>
    <col min="8456" max="8456" width="68.875" style="2" customWidth="1"/>
    <col min="8457" max="8459" width="3.875" style="2" customWidth="1"/>
    <col min="8460" max="8461" width="8" style="2"/>
    <col min="8462" max="8462" width="0" style="2" hidden="1" customWidth="1"/>
    <col min="8463" max="8709" width="8" style="2"/>
    <col min="8710" max="8710" width="0.875" style="2" customWidth="1"/>
    <col min="8711" max="8711" width="4.125" style="2" customWidth="1"/>
    <col min="8712" max="8712" width="68.875" style="2" customWidth="1"/>
    <col min="8713" max="8715" width="3.875" style="2" customWidth="1"/>
    <col min="8716" max="8717" width="8" style="2"/>
    <col min="8718" max="8718" width="0" style="2" hidden="1" customWidth="1"/>
    <col min="8719" max="8965" width="8" style="2"/>
    <col min="8966" max="8966" width="0.875" style="2" customWidth="1"/>
    <col min="8967" max="8967" width="4.125" style="2" customWidth="1"/>
    <col min="8968" max="8968" width="68.875" style="2" customWidth="1"/>
    <col min="8969" max="8971" width="3.875" style="2" customWidth="1"/>
    <col min="8972" max="8973" width="8" style="2"/>
    <col min="8974" max="8974" width="0" style="2" hidden="1" customWidth="1"/>
    <col min="8975" max="9221" width="9" style="2"/>
    <col min="9222" max="9222" width="0.875" style="2" customWidth="1"/>
    <col min="9223" max="9223" width="4.125" style="2" customWidth="1"/>
    <col min="9224" max="9224" width="68.875" style="2" customWidth="1"/>
    <col min="9225" max="9227" width="3.875" style="2" customWidth="1"/>
    <col min="9228" max="9229" width="8" style="2"/>
    <col min="9230" max="9230" width="0" style="2" hidden="1" customWidth="1"/>
    <col min="9231" max="9477" width="8" style="2"/>
    <col min="9478" max="9478" width="0.875" style="2" customWidth="1"/>
    <col min="9479" max="9479" width="4.125" style="2" customWidth="1"/>
    <col min="9480" max="9480" width="68.875" style="2" customWidth="1"/>
    <col min="9481" max="9483" width="3.875" style="2" customWidth="1"/>
    <col min="9484" max="9485" width="8" style="2"/>
    <col min="9486" max="9486" width="0" style="2" hidden="1" customWidth="1"/>
    <col min="9487" max="9733" width="8" style="2"/>
    <col min="9734" max="9734" width="0.875" style="2" customWidth="1"/>
    <col min="9735" max="9735" width="4.125" style="2" customWidth="1"/>
    <col min="9736" max="9736" width="68.875" style="2" customWidth="1"/>
    <col min="9737" max="9739" width="3.875" style="2" customWidth="1"/>
    <col min="9740" max="9741" width="8" style="2"/>
    <col min="9742" max="9742" width="0" style="2" hidden="1" customWidth="1"/>
    <col min="9743" max="9989" width="8" style="2"/>
    <col min="9990" max="9990" width="0.875" style="2" customWidth="1"/>
    <col min="9991" max="9991" width="4.125" style="2" customWidth="1"/>
    <col min="9992" max="9992" width="68.875" style="2" customWidth="1"/>
    <col min="9993" max="9995" width="3.875" style="2" customWidth="1"/>
    <col min="9996" max="9997" width="8" style="2"/>
    <col min="9998" max="9998" width="0" style="2" hidden="1" customWidth="1"/>
    <col min="9999" max="10245" width="9" style="2"/>
    <col min="10246" max="10246" width="0.875" style="2" customWidth="1"/>
    <col min="10247" max="10247" width="4.125" style="2" customWidth="1"/>
    <col min="10248" max="10248" width="68.875" style="2" customWidth="1"/>
    <col min="10249" max="10251" width="3.875" style="2" customWidth="1"/>
    <col min="10252" max="10253" width="8" style="2"/>
    <col min="10254" max="10254" width="0" style="2" hidden="1" customWidth="1"/>
    <col min="10255" max="10501" width="8" style="2"/>
    <col min="10502" max="10502" width="0.875" style="2" customWidth="1"/>
    <col min="10503" max="10503" width="4.125" style="2" customWidth="1"/>
    <col min="10504" max="10504" width="68.875" style="2" customWidth="1"/>
    <col min="10505" max="10507" width="3.875" style="2" customWidth="1"/>
    <col min="10508" max="10509" width="8" style="2"/>
    <col min="10510" max="10510" width="0" style="2" hidden="1" customWidth="1"/>
    <col min="10511" max="10757" width="8" style="2"/>
    <col min="10758" max="10758" width="0.875" style="2" customWidth="1"/>
    <col min="10759" max="10759" width="4.125" style="2" customWidth="1"/>
    <col min="10760" max="10760" width="68.875" style="2" customWidth="1"/>
    <col min="10761" max="10763" width="3.875" style="2" customWidth="1"/>
    <col min="10764" max="10765" width="8" style="2"/>
    <col min="10766" max="10766" width="0" style="2" hidden="1" customWidth="1"/>
    <col min="10767" max="11013" width="8" style="2"/>
    <col min="11014" max="11014" width="0.875" style="2" customWidth="1"/>
    <col min="11015" max="11015" width="4.125" style="2" customWidth="1"/>
    <col min="11016" max="11016" width="68.875" style="2" customWidth="1"/>
    <col min="11017" max="11019" width="3.875" style="2" customWidth="1"/>
    <col min="11020" max="11021" width="8" style="2"/>
    <col min="11022" max="11022" width="0" style="2" hidden="1" customWidth="1"/>
    <col min="11023" max="11269" width="9" style="2"/>
    <col min="11270" max="11270" width="0.875" style="2" customWidth="1"/>
    <col min="11271" max="11271" width="4.125" style="2" customWidth="1"/>
    <col min="11272" max="11272" width="68.875" style="2" customWidth="1"/>
    <col min="11273" max="11275" width="3.875" style="2" customWidth="1"/>
    <col min="11276" max="11277" width="8" style="2"/>
    <col min="11278" max="11278" width="0" style="2" hidden="1" customWidth="1"/>
    <col min="11279" max="11525" width="8" style="2"/>
    <col min="11526" max="11526" width="0.875" style="2" customWidth="1"/>
    <col min="11527" max="11527" width="4.125" style="2" customWidth="1"/>
    <col min="11528" max="11528" width="68.875" style="2" customWidth="1"/>
    <col min="11529" max="11531" width="3.875" style="2" customWidth="1"/>
    <col min="11532" max="11533" width="8" style="2"/>
    <col min="11534" max="11534" width="0" style="2" hidden="1" customWidth="1"/>
    <col min="11535" max="11781" width="8" style="2"/>
    <col min="11782" max="11782" width="0.875" style="2" customWidth="1"/>
    <col min="11783" max="11783" width="4.125" style="2" customWidth="1"/>
    <col min="11784" max="11784" width="68.875" style="2" customWidth="1"/>
    <col min="11785" max="11787" width="3.875" style="2" customWidth="1"/>
    <col min="11788" max="11789" width="8" style="2"/>
    <col min="11790" max="11790" width="0" style="2" hidden="1" customWidth="1"/>
    <col min="11791" max="12037" width="8" style="2"/>
    <col min="12038" max="12038" width="0.875" style="2" customWidth="1"/>
    <col min="12039" max="12039" width="4.125" style="2" customWidth="1"/>
    <col min="12040" max="12040" width="68.875" style="2" customWidth="1"/>
    <col min="12041" max="12043" width="3.875" style="2" customWidth="1"/>
    <col min="12044" max="12045" width="8" style="2"/>
    <col min="12046" max="12046" width="0" style="2" hidden="1" customWidth="1"/>
    <col min="12047" max="12293" width="9" style="2"/>
    <col min="12294" max="12294" width="0.875" style="2" customWidth="1"/>
    <col min="12295" max="12295" width="4.125" style="2" customWidth="1"/>
    <col min="12296" max="12296" width="68.875" style="2" customWidth="1"/>
    <col min="12297" max="12299" width="3.875" style="2" customWidth="1"/>
    <col min="12300" max="12301" width="8" style="2"/>
    <col min="12302" max="12302" width="0" style="2" hidden="1" customWidth="1"/>
    <col min="12303" max="12549" width="8" style="2"/>
    <col min="12550" max="12550" width="0.875" style="2" customWidth="1"/>
    <col min="12551" max="12551" width="4.125" style="2" customWidth="1"/>
    <col min="12552" max="12552" width="68.875" style="2" customWidth="1"/>
    <col min="12553" max="12555" width="3.875" style="2" customWidth="1"/>
    <col min="12556" max="12557" width="8" style="2"/>
    <col min="12558" max="12558" width="0" style="2" hidden="1" customWidth="1"/>
    <col min="12559" max="12805" width="8" style="2"/>
    <col min="12806" max="12806" width="0.875" style="2" customWidth="1"/>
    <col min="12807" max="12807" width="4.125" style="2" customWidth="1"/>
    <col min="12808" max="12808" width="68.875" style="2" customWidth="1"/>
    <col min="12809" max="12811" width="3.875" style="2" customWidth="1"/>
    <col min="12812" max="12813" width="8" style="2"/>
    <col min="12814" max="12814" width="0" style="2" hidden="1" customWidth="1"/>
    <col min="12815" max="13061" width="8" style="2"/>
    <col min="13062" max="13062" width="0.875" style="2" customWidth="1"/>
    <col min="13063" max="13063" width="4.125" style="2" customWidth="1"/>
    <col min="13064" max="13064" width="68.875" style="2" customWidth="1"/>
    <col min="13065" max="13067" width="3.875" style="2" customWidth="1"/>
    <col min="13068" max="13069" width="8" style="2"/>
    <col min="13070" max="13070" width="0" style="2" hidden="1" customWidth="1"/>
    <col min="13071" max="13317" width="9" style="2"/>
    <col min="13318" max="13318" width="0.875" style="2" customWidth="1"/>
    <col min="13319" max="13319" width="4.125" style="2" customWidth="1"/>
    <col min="13320" max="13320" width="68.875" style="2" customWidth="1"/>
    <col min="13321" max="13323" width="3.875" style="2" customWidth="1"/>
    <col min="13324" max="13325" width="8" style="2"/>
    <col min="13326" max="13326" width="0" style="2" hidden="1" customWidth="1"/>
    <col min="13327" max="13573" width="8" style="2"/>
    <col min="13574" max="13574" width="0.875" style="2" customWidth="1"/>
    <col min="13575" max="13575" width="4.125" style="2" customWidth="1"/>
    <col min="13576" max="13576" width="68.875" style="2" customWidth="1"/>
    <col min="13577" max="13579" width="3.875" style="2" customWidth="1"/>
    <col min="13580" max="13581" width="8" style="2"/>
    <col min="13582" max="13582" width="0" style="2" hidden="1" customWidth="1"/>
    <col min="13583" max="13829" width="8" style="2"/>
    <col min="13830" max="13830" width="0.875" style="2" customWidth="1"/>
    <col min="13831" max="13831" width="4.125" style="2" customWidth="1"/>
    <col min="13832" max="13832" width="68.875" style="2" customWidth="1"/>
    <col min="13833" max="13835" width="3.875" style="2" customWidth="1"/>
    <col min="13836" max="13837" width="8" style="2"/>
    <col min="13838" max="13838" width="0" style="2" hidden="1" customWidth="1"/>
    <col min="13839" max="14085" width="8" style="2"/>
    <col min="14086" max="14086" width="0.875" style="2" customWidth="1"/>
    <col min="14087" max="14087" width="4.125" style="2" customWidth="1"/>
    <col min="14088" max="14088" width="68.875" style="2" customWidth="1"/>
    <col min="14089" max="14091" width="3.875" style="2" customWidth="1"/>
    <col min="14092" max="14093" width="8" style="2"/>
    <col min="14094" max="14094" width="0" style="2" hidden="1" customWidth="1"/>
    <col min="14095" max="14341" width="9" style="2"/>
    <col min="14342" max="14342" width="0.875" style="2" customWidth="1"/>
    <col min="14343" max="14343" width="4.125" style="2" customWidth="1"/>
    <col min="14344" max="14344" width="68.875" style="2" customWidth="1"/>
    <col min="14345" max="14347" width="3.875" style="2" customWidth="1"/>
    <col min="14348" max="14349" width="8" style="2"/>
    <col min="14350" max="14350" width="0" style="2" hidden="1" customWidth="1"/>
    <col min="14351" max="14597" width="8" style="2"/>
    <col min="14598" max="14598" width="0.875" style="2" customWidth="1"/>
    <col min="14599" max="14599" width="4.125" style="2" customWidth="1"/>
    <col min="14600" max="14600" width="68.875" style="2" customWidth="1"/>
    <col min="14601" max="14603" width="3.875" style="2" customWidth="1"/>
    <col min="14604" max="14605" width="8" style="2"/>
    <col min="14606" max="14606" width="0" style="2" hidden="1" customWidth="1"/>
    <col min="14607" max="14853" width="8" style="2"/>
    <col min="14854" max="14854" width="0.875" style="2" customWidth="1"/>
    <col min="14855" max="14855" width="4.125" style="2" customWidth="1"/>
    <col min="14856" max="14856" width="68.875" style="2" customWidth="1"/>
    <col min="14857" max="14859" width="3.875" style="2" customWidth="1"/>
    <col min="14860" max="14861" width="8" style="2"/>
    <col min="14862" max="14862" width="0" style="2" hidden="1" customWidth="1"/>
    <col min="14863" max="15109" width="8" style="2"/>
    <col min="15110" max="15110" width="0.875" style="2" customWidth="1"/>
    <col min="15111" max="15111" width="4.125" style="2" customWidth="1"/>
    <col min="15112" max="15112" width="68.875" style="2" customWidth="1"/>
    <col min="15113" max="15115" width="3.875" style="2" customWidth="1"/>
    <col min="15116" max="15117" width="8" style="2"/>
    <col min="15118" max="15118" width="0" style="2" hidden="1" customWidth="1"/>
    <col min="15119" max="15365" width="9" style="2"/>
    <col min="15366" max="15366" width="0.875" style="2" customWidth="1"/>
    <col min="15367" max="15367" width="4.125" style="2" customWidth="1"/>
    <col min="15368" max="15368" width="68.875" style="2" customWidth="1"/>
    <col min="15369" max="15371" width="3.875" style="2" customWidth="1"/>
    <col min="15372" max="15373" width="8" style="2"/>
    <col min="15374" max="15374" width="0" style="2" hidden="1" customWidth="1"/>
    <col min="15375" max="15621" width="8" style="2"/>
    <col min="15622" max="15622" width="0.875" style="2" customWidth="1"/>
    <col min="15623" max="15623" width="4.125" style="2" customWidth="1"/>
    <col min="15624" max="15624" width="68.875" style="2" customWidth="1"/>
    <col min="15625" max="15627" width="3.875" style="2" customWidth="1"/>
    <col min="15628" max="15629" width="8" style="2"/>
    <col min="15630" max="15630" width="0" style="2" hidden="1" customWidth="1"/>
    <col min="15631" max="15877" width="8" style="2"/>
    <col min="15878" max="15878" width="0.875" style="2" customWidth="1"/>
    <col min="15879" max="15879" width="4.125" style="2" customWidth="1"/>
    <col min="15880" max="15880" width="68.875" style="2" customWidth="1"/>
    <col min="15881" max="15883" width="3.875" style="2" customWidth="1"/>
    <col min="15884" max="15885" width="8" style="2"/>
    <col min="15886" max="15886" width="0" style="2" hidden="1" customWidth="1"/>
    <col min="15887" max="16133" width="8" style="2"/>
    <col min="16134" max="16134" width="0.875" style="2" customWidth="1"/>
    <col min="16135" max="16135" width="4.125" style="2" customWidth="1"/>
    <col min="16136" max="16136" width="68.875" style="2" customWidth="1"/>
    <col min="16137" max="16139" width="3.875" style="2" customWidth="1"/>
    <col min="16140" max="16141" width="8" style="2"/>
    <col min="16142" max="16142" width="0" style="2" hidden="1" customWidth="1"/>
    <col min="16143" max="16384" width="9" style="2"/>
  </cols>
  <sheetData>
    <row r="1" spans="2:31" ht="7.5" customHeight="1">
      <c r="B1" s="241"/>
      <c r="C1" s="241"/>
      <c r="D1" s="241"/>
      <c r="E1" s="241"/>
      <c r="F1" s="241"/>
      <c r="G1" s="241"/>
      <c r="H1" s="241"/>
      <c r="I1" s="241"/>
      <c r="J1" s="241"/>
      <c r="K1" s="241"/>
      <c r="L1" s="241"/>
      <c r="M1" s="133"/>
      <c r="N1" s="133"/>
      <c r="O1" s="133"/>
      <c r="P1" s="133"/>
      <c r="Q1" s="133"/>
      <c r="R1" s="133"/>
      <c r="S1" s="133"/>
      <c r="T1" s="133"/>
      <c r="U1" s="133"/>
      <c r="V1" s="133"/>
      <c r="W1" s="133"/>
      <c r="X1" s="133"/>
      <c r="Y1" s="133"/>
      <c r="Z1" s="133"/>
      <c r="AA1" s="133"/>
      <c r="AB1" s="133"/>
      <c r="AC1" s="133"/>
      <c r="AD1" s="133"/>
      <c r="AE1" s="133"/>
    </row>
    <row r="2" spans="2:31" s="7" customFormat="1" ht="15.75" customHeight="1">
      <c r="B2" s="134" t="str">
        <f>Project!B2</f>
        <v>Input</v>
      </c>
      <c r="C2" s="207" t="s">
        <v>302</v>
      </c>
      <c r="D2" s="126"/>
      <c r="E2" s="126"/>
      <c r="F2" s="126"/>
      <c r="G2" s="245" t="str">
        <f>Project_Name</f>
        <v>Carbon Free Boston</v>
      </c>
      <c r="H2" s="245"/>
      <c r="I2" s="245"/>
      <c r="J2" s="143"/>
      <c r="K2" s="69" t="s">
        <v>303</v>
      </c>
      <c r="L2" s="133"/>
      <c r="M2" s="133"/>
      <c r="N2" s="133"/>
      <c r="O2" s="133"/>
      <c r="P2" s="133"/>
      <c r="Q2" s="133"/>
      <c r="R2" s="133"/>
      <c r="S2" s="133"/>
      <c r="T2" s="133"/>
      <c r="U2" s="133"/>
      <c r="V2" s="133"/>
      <c r="W2" s="133"/>
      <c r="X2" s="133"/>
      <c r="Y2" s="133"/>
      <c r="Z2" s="133"/>
      <c r="AA2" s="133"/>
      <c r="AB2" s="133"/>
      <c r="AC2" s="133"/>
      <c r="AD2" s="133"/>
      <c r="AE2" s="133"/>
    </row>
    <row r="3" spans="2:31" s="7" customFormat="1" ht="15.75" customHeight="1">
      <c r="B3" s="131" t="str">
        <f>Project!B3</f>
        <v>Calculation</v>
      </c>
      <c r="C3" s="207"/>
      <c r="D3" s="126"/>
      <c r="E3" s="126"/>
      <c r="F3" s="126"/>
      <c r="G3" s="245" t="str">
        <f>Project_Number</f>
        <v>259104-00</v>
      </c>
      <c r="H3" s="245"/>
      <c r="I3" s="245"/>
      <c r="J3" s="143"/>
      <c r="K3" s="73" t="s">
        <v>304</v>
      </c>
      <c r="L3" s="133"/>
      <c r="M3" s="133"/>
      <c r="N3" s="133"/>
      <c r="O3" s="133"/>
      <c r="P3" s="133"/>
      <c r="Q3" s="133"/>
      <c r="R3" s="133"/>
      <c r="S3" s="133"/>
      <c r="T3" s="133"/>
      <c r="U3" s="133"/>
      <c r="V3" s="133"/>
      <c r="W3" s="133"/>
      <c r="X3" s="133"/>
      <c r="Y3" s="133"/>
      <c r="Z3" s="133"/>
      <c r="AA3" s="133"/>
      <c r="AB3" s="133"/>
      <c r="AC3" s="133"/>
      <c r="AD3" s="133"/>
      <c r="AE3" s="133"/>
    </row>
    <row r="4" spans="2:31" s="15" customFormat="1" ht="15.75" customHeight="1">
      <c r="B4" s="125" t="str">
        <f>Project!B4</f>
        <v>Notes</v>
      </c>
      <c r="C4" s="207"/>
      <c r="D4" s="126"/>
      <c r="E4" s="126"/>
      <c r="F4" s="126"/>
      <c r="G4" s="133"/>
      <c r="H4" s="133"/>
      <c r="I4" s="133"/>
      <c r="J4" s="133"/>
      <c r="K4" s="73" t="s">
        <v>305</v>
      </c>
      <c r="L4" s="133"/>
      <c r="M4" s="133"/>
      <c r="N4" s="133"/>
      <c r="O4" s="133"/>
      <c r="P4" s="133"/>
      <c r="Q4" s="133"/>
      <c r="R4" s="133"/>
      <c r="S4" s="133"/>
      <c r="T4" s="133"/>
      <c r="U4" s="133"/>
      <c r="V4" s="133"/>
      <c r="W4" s="133"/>
      <c r="X4" s="133"/>
      <c r="Y4" s="133"/>
      <c r="Z4" s="133"/>
      <c r="AA4" s="133"/>
      <c r="AB4" s="133"/>
      <c r="AC4" s="133"/>
      <c r="AD4" s="133"/>
      <c r="AE4" s="133"/>
    </row>
    <row r="5" spans="2:31" s="7" customFormat="1" ht="15.75" customHeight="1">
      <c r="B5" s="133"/>
      <c r="C5" s="133"/>
      <c r="D5" s="133"/>
      <c r="E5" s="133"/>
      <c r="F5" s="133"/>
      <c r="G5" s="8" t="s">
        <v>306</v>
      </c>
      <c r="H5" s="8"/>
      <c r="I5" s="8" t="s">
        <v>307</v>
      </c>
      <c r="J5" s="18"/>
      <c r="K5" s="73"/>
      <c r="L5" s="18"/>
      <c r="M5" s="18"/>
      <c r="N5" s="18"/>
      <c r="O5" s="18"/>
      <c r="P5" s="18"/>
      <c r="Q5" s="18"/>
      <c r="R5" s="18"/>
      <c r="S5" s="18"/>
      <c r="T5" s="18"/>
      <c r="U5" s="18"/>
      <c r="V5" s="18"/>
      <c r="W5" s="18"/>
      <c r="X5" s="18"/>
      <c r="Y5" s="18"/>
      <c r="Z5" s="18"/>
      <c r="AA5" s="18"/>
      <c r="AB5" s="18"/>
      <c r="AC5" s="18"/>
      <c r="AD5" s="18"/>
      <c r="AE5" s="18"/>
    </row>
    <row r="6" spans="2:31" s="20" customFormat="1" ht="24" customHeight="1">
      <c r="B6" s="133"/>
      <c r="C6" s="133"/>
      <c r="D6" s="133"/>
      <c r="E6" s="133"/>
      <c r="F6" s="133"/>
      <c r="G6" s="8"/>
      <c r="H6" s="8"/>
      <c r="I6" s="8"/>
      <c r="J6" s="18"/>
      <c r="K6" s="74"/>
      <c r="L6" s="18"/>
      <c r="M6" s="18"/>
      <c r="N6" s="18"/>
      <c r="O6" s="18"/>
      <c r="P6" s="18"/>
      <c r="Q6" s="18"/>
      <c r="R6" s="18"/>
      <c r="S6" s="18"/>
      <c r="T6" s="18"/>
      <c r="U6" s="18"/>
      <c r="V6" s="18"/>
      <c r="W6" s="18"/>
      <c r="X6" s="18"/>
      <c r="Y6" s="18"/>
      <c r="Z6" s="18"/>
      <c r="AA6" s="18"/>
      <c r="AB6" s="18"/>
      <c r="AC6" s="18"/>
      <c r="AD6" s="18"/>
      <c r="AE6" s="18"/>
    </row>
    <row r="7" spans="2:31" s="72" customFormat="1" ht="15.75" customHeight="1">
      <c r="B7" s="133"/>
      <c r="C7" s="133"/>
      <c r="D7" s="133"/>
      <c r="E7" s="133"/>
      <c r="F7" s="133"/>
      <c r="G7" s="8"/>
      <c r="H7" s="8"/>
      <c r="I7" s="8"/>
      <c r="J7" s="18"/>
      <c r="K7" s="74"/>
      <c r="L7" s="18"/>
      <c r="M7" s="18"/>
      <c r="N7" s="18"/>
      <c r="O7" s="18"/>
      <c r="P7" s="18"/>
      <c r="Q7" s="18"/>
      <c r="R7" s="18"/>
      <c r="S7" s="18"/>
      <c r="T7" s="18"/>
      <c r="U7" s="18"/>
      <c r="V7" s="18"/>
      <c r="W7" s="18"/>
      <c r="X7" s="18"/>
      <c r="Y7" s="18"/>
      <c r="Z7" s="18"/>
      <c r="AA7" s="18"/>
      <c r="AB7" s="18"/>
      <c r="AC7" s="18"/>
      <c r="AD7" s="18"/>
      <c r="AE7" s="18"/>
    </row>
    <row r="8" spans="2:31" ht="15.75" customHeight="1">
      <c r="B8" s="140" t="s">
        <v>308</v>
      </c>
      <c r="C8" s="185"/>
      <c r="D8" s="186"/>
      <c r="E8" s="186"/>
      <c r="F8" s="187"/>
      <c r="G8" s="18"/>
      <c r="H8" s="18"/>
      <c r="I8" s="18"/>
      <c r="J8" s="5"/>
      <c r="K8" s="5"/>
      <c r="L8" s="5"/>
      <c r="M8" s="133"/>
      <c r="N8" s="133"/>
      <c r="O8" s="133"/>
      <c r="P8" s="133"/>
      <c r="Q8" s="133"/>
      <c r="R8" s="133"/>
      <c r="S8" s="133"/>
      <c r="T8" s="133"/>
      <c r="U8" s="133"/>
      <c r="V8" s="133"/>
      <c r="W8" s="133"/>
      <c r="X8" s="133"/>
      <c r="Y8" s="133"/>
      <c r="Z8" s="133"/>
      <c r="AA8" s="133"/>
      <c r="AB8" s="133"/>
      <c r="AC8" s="133"/>
      <c r="AD8" s="133"/>
      <c r="AE8" s="133"/>
    </row>
    <row r="9" spans="2:31" ht="15.75" customHeight="1">
      <c r="B9" s="140" t="s">
        <v>309</v>
      </c>
      <c r="C9" s="185"/>
      <c r="D9" s="186"/>
      <c r="E9" s="186"/>
      <c r="F9" s="187"/>
      <c r="G9" s="18"/>
      <c r="H9" s="18"/>
      <c r="I9" s="18"/>
      <c r="J9" s="133"/>
      <c r="K9" s="133"/>
      <c r="L9" s="133"/>
      <c r="M9" s="133"/>
      <c r="N9" s="133"/>
      <c r="O9" s="133"/>
      <c r="P9" s="133"/>
      <c r="Q9" s="133"/>
      <c r="R9" s="133"/>
      <c r="S9" s="133"/>
      <c r="T9" s="133"/>
      <c r="U9" s="133"/>
      <c r="V9" s="133"/>
      <c r="W9" s="133"/>
      <c r="X9" s="133"/>
      <c r="Y9" s="133"/>
      <c r="Z9" s="133"/>
      <c r="AA9" s="133"/>
      <c r="AB9" s="133"/>
      <c r="AC9" s="133"/>
      <c r="AD9" s="133"/>
      <c r="AE9" s="133"/>
    </row>
    <row r="10" spans="2:31" s="77" customFormat="1" ht="15.75" customHeight="1">
      <c r="B10" s="140" t="s">
        <v>310</v>
      </c>
      <c r="C10" s="185"/>
      <c r="D10" s="186"/>
      <c r="E10" s="186"/>
      <c r="F10" s="187"/>
      <c r="G10" s="18"/>
      <c r="H10" s="18"/>
      <c r="I10" s="18"/>
      <c r="J10" s="133"/>
      <c r="K10" s="133"/>
      <c r="L10" s="133"/>
      <c r="M10" s="133"/>
      <c r="N10" s="133"/>
      <c r="O10" s="133"/>
      <c r="P10" s="133"/>
      <c r="Q10" s="133"/>
      <c r="R10" s="133"/>
      <c r="S10" s="133"/>
      <c r="T10" s="133"/>
      <c r="U10" s="133"/>
      <c r="V10" s="133"/>
      <c r="W10" s="133"/>
      <c r="X10" s="133"/>
      <c r="Y10" s="133"/>
      <c r="Z10" s="133"/>
      <c r="AA10" s="133"/>
      <c r="AB10" s="133"/>
      <c r="AC10" s="133"/>
      <c r="AD10" s="133"/>
      <c r="AE10" s="133"/>
    </row>
    <row r="11" spans="2:31" s="77" customFormat="1" ht="15.75" customHeight="1">
      <c r="B11" s="140"/>
      <c r="C11" s="18"/>
      <c r="D11" s="18"/>
      <c r="E11" s="18"/>
      <c r="F11" s="18"/>
      <c r="G11" s="18"/>
      <c r="H11" s="18"/>
      <c r="I11" s="18"/>
      <c r="J11" s="133"/>
      <c r="K11" s="133"/>
      <c r="L11" s="133"/>
      <c r="M11" s="133"/>
      <c r="N11" s="133"/>
      <c r="O11" s="133"/>
      <c r="P11" s="133"/>
      <c r="Q11" s="133"/>
      <c r="R11" s="133"/>
      <c r="S11" s="133"/>
      <c r="T11" s="133"/>
      <c r="U11" s="133"/>
      <c r="V11" s="133"/>
      <c r="W11" s="133"/>
      <c r="X11" s="133"/>
      <c r="Y11" s="133"/>
      <c r="Z11" s="133"/>
      <c r="AA11" s="133"/>
      <c r="AB11" s="133"/>
      <c r="AC11" s="133"/>
      <c r="AD11" s="133"/>
      <c r="AE11" s="133"/>
    </row>
    <row r="12" spans="2:31" s="77" customFormat="1" ht="15.75" customHeight="1">
      <c r="B12" s="214" t="s">
        <v>311</v>
      </c>
      <c r="C12" s="215"/>
      <c r="D12" s="215"/>
      <c r="E12" s="215"/>
      <c r="F12" s="215"/>
      <c r="G12" s="18"/>
      <c r="H12" s="18"/>
      <c r="I12" s="18"/>
      <c r="J12" s="133"/>
      <c r="K12" s="133"/>
      <c r="L12" s="133"/>
      <c r="M12" s="133"/>
      <c r="N12" s="133"/>
      <c r="O12" s="133"/>
      <c r="P12" s="133"/>
      <c r="Q12" s="133"/>
      <c r="R12" s="133"/>
      <c r="S12" s="133"/>
      <c r="T12" s="133"/>
      <c r="U12" s="133"/>
      <c r="V12" s="133"/>
      <c r="W12" s="133"/>
      <c r="X12" s="133"/>
      <c r="Y12" s="133"/>
      <c r="Z12" s="133"/>
      <c r="AA12" s="133"/>
      <c r="AB12" s="133"/>
      <c r="AC12" s="133"/>
      <c r="AD12" s="133"/>
      <c r="AE12" s="133"/>
    </row>
    <row r="13" spans="2:31" s="20" customFormat="1" ht="15.75" customHeight="1">
      <c r="B13" s="140" t="s">
        <v>312</v>
      </c>
      <c r="C13" s="185" t="s">
        <v>313</v>
      </c>
      <c r="D13" s="186"/>
      <c r="E13" s="186"/>
      <c r="F13" s="187"/>
      <c r="G13" s="18"/>
      <c r="H13" s="18"/>
      <c r="I13" s="18"/>
      <c r="J13" s="133"/>
      <c r="K13" s="133"/>
      <c r="L13" s="133"/>
      <c r="M13" s="133"/>
      <c r="N13" s="133"/>
      <c r="O13" s="133"/>
      <c r="P13" s="133"/>
      <c r="Q13" s="133"/>
      <c r="R13" s="133"/>
      <c r="S13" s="133"/>
      <c r="T13" s="133"/>
      <c r="U13" s="133"/>
      <c r="V13" s="133"/>
      <c r="W13" s="133"/>
      <c r="X13" s="133"/>
      <c r="Y13" s="133"/>
      <c r="Z13" s="133"/>
      <c r="AA13" s="133"/>
      <c r="AB13" s="133"/>
      <c r="AC13" s="133"/>
      <c r="AD13" s="133"/>
      <c r="AE13" s="133"/>
    </row>
    <row r="14" spans="2:31" s="70" customFormat="1" ht="15.75" customHeight="1">
      <c r="B14" s="140" t="s">
        <v>314</v>
      </c>
      <c r="C14" s="185"/>
      <c r="D14" s="186"/>
      <c r="E14" s="186"/>
      <c r="F14" s="187"/>
      <c r="G14" s="18"/>
      <c r="H14" s="18"/>
      <c r="I14" s="18"/>
      <c r="J14" s="133"/>
      <c r="K14" s="133"/>
      <c r="L14" s="133"/>
      <c r="M14" s="133"/>
      <c r="N14" s="133"/>
      <c r="O14" s="133"/>
      <c r="P14" s="133"/>
      <c r="Q14" s="133"/>
      <c r="R14" s="133"/>
      <c r="S14" s="133"/>
      <c r="T14" s="133"/>
      <c r="U14" s="133"/>
      <c r="V14" s="133"/>
      <c r="W14" s="133"/>
      <c r="X14" s="133"/>
      <c r="Y14" s="133"/>
      <c r="Z14" s="133"/>
      <c r="AA14" s="133"/>
      <c r="AB14" s="133"/>
      <c r="AC14" s="133"/>
      <c r="AD14" s="133"/>
      <c r="AE14" s="133"/>
    </row>
    <row r="15" spans="2:31" s="70" customFormat="1" ht="15.75" customHeight="1">
      <c r="B15" s="140" t="s">
        <v>315</v>
      </c>
      <c r="C15" s="185"/>
      <c r="D15" s="186"/>
      <c r="E15" s="186"/>
      <c r="F15" s="187"/>
      <c r="G15" s="18"/>
      <c r="H15" s="18"/>
      <c r="I15" s="18"/>
      <c r="J15" s="133"/>
      <c r="K15" s="133"/>
      <c r="L15" s="133"/>
      <c r="M15" s="133"/>
      <c r="N15" s="133"/>
      <c r="O15" s="133"/>
      <c r="P15" s="133"/>
      <c r="Q15" s="133"/>
      <c r="R15" s="133"/>
      <c r="S15" s="133"/>
      <c r="T15" s="133"/>
      <c r="U15" s="133"/>
      <c r="V15" s="133"/>
      <c r="W15" s="133"/>
      <c r="X15" s="133"/>
      <c r="Y15" s="133"/>
      <c r="Z15" s="133"/>
      <c r="AA15" s="133"/>
      <c r="AB15" s="133"/>
      <c r="AC15" s="133"/>
      <c r="AD15" s="133"/>
      <c r="AE15" s="133"/>
    </row>
    <row r="16" spans="2:31" s="70" customFormat="1" ht="15.75" customHeight="1">
      <c r="B16" s="140" t="s">
        <v>316</v>
      </c>
      <c r="C16" s="185"/>
      <c r="D16" s="186"/>
      <c r="E16" s="186"/>
      <c r="F16" s="187"/>
      <c r="G16" s="18"/>
      <c r="H16" s="18"/>
      <c r="I16" s="18"/>
      <c r="J16" s="133"/>
      <c r="K16" s="133"/>
      <c r="L16" s="133"/>
      <c r="M16" s="133"/>
      <c r="N16" s="133"/>
      <c r="O16" s="133"/>
      <c r="P16" s="133"/>
      <c r="Q16" s="133"/>
      <c r="R16" s="133"/>
      <c r="S16" s="133"/>
      <c r="T16" s="133"/>
      <c r="U16" s="133"/>
      <c r="V16" s="133"/>
      <c r="W16" s="133"/>
      <c r="X16" s="133"/>
      <c r="Y16" s="133"/>
      <c r="Z16" s="133"/>
      <c r="AA16" s="133"/>
      <c r="AB16" s="133"/>
      <c r="AC16" s="133"/>
      <c r="AD16" s="133"/>
      <c r="AE16" s="133"/>
    </row>
    <row r="17" spans="2:11" s="70" customFormat="1" ht="15.75" customHeight="1">
      <c r="B17" s="140" t="s">
        <v>317</v>
      </c>
      <c r="C17" s="185"/>
      <c r="D17" s="186"/>
      <c r="E17" s="186"/>
      <c r="F17" s="187"/>
      <c r="G17" s="18"/>
      <c r="H17" s="18"/>
      <c r="I17" s="18"/>
      <c r="J17" s="133"/>
      <c r="K17" s="133"/>
    </row>
    <row r="18" spans="2:11" s="70" customFormat="1" ht="15.75" customHeight="1">
      <c r="B18" s="140" t="s">
        <v>318</v>
      </c>
      <c r="C18" s="185"/>
      <c r="D18" s="186"/>
      <c r="E18" s="186"/>
      <c r="F18" s="187"/>
      <c r="G18" s="18"/>
      <c r="H18" s="18"/>
      <c r="I18" s="18"/>
      <c r="J18" s="133"/>
      <c r="K18" s="133"/>
    </row>
    <row r="19" spans="2:11" s="88" customFormat="1" ht="30.95" customHeight="1">
      <c r="B19" s="140" t="s">
        <v>319</v>
      </c>
      <c r="C19" s="87"/>
      <c r="D19" s="87" t="s">
        <v>320</v>
      </c>
      <c r="E19" s="185"/>
      <c r="F19" s="187"/>
      <c r="G19" s="18"/>
      <c r="H19" s="18"/>
      <c r="I19" s="18"/>
      <c r="J19" s="133"/>
      <c r="K19" s="133"/>
    </row>
    <row r="20" spans="2:11" s="77" customFormat="1" ht="47.25" customHeight="1">
      <c r="B20" s="140" t="s">
        <v>321</v>
      </c>
      <c r="C20" s="185"/>
      <c r="D20" s="186"/>
      <c r="E20" s="186"/>
      <c r="F20" s="187"/>
      <c r="G20" s="18"/>
      <c r="H20" s="18"/>
      <c r="I20" s="18"/>
      <c r="J20" s="133"/>
      <c r="K20" s="133"/>
    </row>
    <row r="21" spans="2:11" s="20" customFormat="1" ht="15.75" customHeight="1">
      <c r="B21" s="133"/>
      <c r="C21" s="133"/>
      <c r="D21" s="133"/>
      <c r="E21" s="133"/>
      <c r="F21" s="133"/>
      <c r="G21" s="18"/>
      <c r="H21" s="18"/>
      <c r="I21" s="18"/>
      <c r="J21" s="133"/>
      <c r="K21" s="133"/>
    </row>
    <row r="22" spans="2:11" s="77" customFormat="1" ht="15.75" customHeight="1">
      <c r="B22" s="84" t="s">
        <v>322</v>
      </c>
      <c r="C22" s="8" t="s">
        <v>323</v>
      </c>
      <c r="D22" s="8" t="s">
        <v>324</v>
      </c>
      <c r="E22" s="8" t="s">
        <v>325</v>
      </c>
      <c r="F22" s="8" t="s">
        <v>204</v>
      </c>
      <c r="G22" s="133"/>
      <c r="H22" s="18"/>
      <c r="I22" s="18"/>
      <c r="J22" s="133"/>
      <c r="K22" s="133"/>
    </row>
    <row r="23" spans="2:11" s="77" customFormat="1" ht="15.75" customHeight="1">
      <c r="B23" s="84" t="s">
        <v>326</v>
      </c>
      <c r="C23" s="134"/>
      <c r="D23" s="134"/>
      <c r="E23" s="134"/>
      <c r="F23" s="134" t="str">
        <f>IF(ISNUMBER(SEARCH("ft", Area)), "kBtu/ft²/year", "kWh/m²/year")</f>
        <v>kBtu/ft²/year</v>
      </c>
      <c r="G23" s="18"/>
      <c r="H23" s="18"/>
      <c r="I23" s="18"/>
      <c r="J23" s="133"/>
      <c r="K23" s="133"/>
    </row>
    <row r="24" spans="2:11" s="77" customFormat="1" ht="15.75" customHeight="1">
      <c r="B24" s="84" t="s">
        <v>327</v>
      </c>
      <c r="C24" s="134"/>
      <c r="D24" s="134"/>
      <c r="E24" s="134"/>
      <c r="F24" s="134" t="str">
        <f>IF(ISNUMBER(SEARCH("ft", Area)), "Btu/ft²", "W/m²")</f>
        <v>Btu/ft²</v>
      </c>
      <c r="G24" s="18"/>
      <c r="H24" s="18"/>
      <c r="I24" s="18"/>
      <c r="J24" s="133"/>
      <c r="K24" s="133"/>
    </row>
    <row r="25" spans="2:11" s="77" customFormat="1" ht="15.75" customHeight="1">
      <c r="B25" s="84" t="s">
        <v>328</v>
      </c>
      <c r="C25" s="134"/>
      <c r="D25" s="134"/>
      <c r="E25" s="134"/>
      <c r="F25" s="134" t="str">
        <f>IF(ISNUMBER(SEARCH("ft", Area)), "ft²/ton", "W/m²")</f>
        <v>ft²/ton</v>
      </c>
      <c r="G25" s="18"/>
      <c r="H25" s="18"/>
      <c r="I25" s="18"/>
      <c r="J25" s="133"/>
      <c r="K25" s="133"/>
    </row>
    <row r="26" spans="2:11" s="77" customFormat="1" ht="15.75" customHeight="1">
      <c r="B26" s="84" t="s">
        <v>329</v>
      </c>
      <c r="C26" s="134"/>
      <c r="D26" s="134"/>
      <c r="E26" s="134"/>
      <c r="F26" s="134" t="str">
        <f>IF(ISNUMBER(SEARCH("ft", Area)), "cfm/ft²", "L/s/m²")</f>
        <v>cfm/ft²</v>
      </c>
      <c r="G26" s="18"/>
      <c r="H26" s="18"/>
      <c r="I26" s="18"/>
      <c r="J26" s="133"/>
      <c r="K26" s="133"/>
    </row>
    <row r="27" spans="2:11" s="88" customFormat="1" ht="15.75" customHeight="1">
      <c r="B27" s="84" t="s">
        <v>330</v>
      </c>
      <c r="C27" s="134"/>
      <c r="D27" s="134"/>
      <c r="E27" s="134"/>
      <c r="F27" s="134" t="str">
        <f>IF(ISNUMBER(SEARCH("ft", Area)), "cfm/ft²", "L/s/m²")</f>
        <v>cfm/ft²</v>
      </c>
      <c r="G27" s="18"/>
      <c r="H27" s="18"/>
      <c r="I27" s="18"/>
      <c r="J27" s="133"/>
      <c r="K27" s="133"/>
    </row>
    <row r="28" spans="2:11">
      <c r="B28" s="133"/>
      <c r="C28" s="133"/>
      <c r="D28" s="133"/>
      <c r="E28" s="133"/>
      <c r="F28" s="133"/>
      <c r="G28" s="133"/>
      <c r="H28" s="133"/>
      <c r="I28" s="133"/>
      <c r="J28" s="141"/>
      <c r="K28" s="133"/>
    </row>
    <row r="29" spans="2:11" ht="18.75">
      <c r="B29" s="242" t="s">
        <v>331</v>
      </c>
      <c r="C29" s="243"/>
      <c r="D29" s="243"/>
      <c r="E29" s="243"/>
      <c r="F29" s="243"/>
      <c r="G29" s="243"/>
      <c r="H29" s="243"/>
      <c r="I29" s="244"/>
      <c r="J29" s="141"/>
      <c r="K29" s="133"/>
    </row>
    <row r="30" spans="2:11" ht="15.75" customHeight="1">
      <c r="B30" s="21"/>
      <c r="C30" s="246" t="s">
        <v>332</v>
      </c>
      <c r="D30" s="246"/>
      <c r="E30" s="246"/>
      <c r="F30" s="247"/>
      <c r="G30" s="22"/>
      <c r="H30" s="21"/>
      <c r="I30" s="22"/>
      <c r="J30" s="141"/>
      <c r="K30" s="133"/>
    </row>
    <row r="31" spans="2:11" ht="15.75" customHeight="1">
      <c r="B31" s="133"/>
      <c r="C31" s="239" t="s">
        <v>333</v>
      </c>
      <c r="D31" s="239"/>
      <c r="E31" s="239"/>
      <c r="F31" s="240"/>
      <c r="G31" s="134"/>
      <c r="H31" s="133"/>
      <c r="I31" s="134"/>
      <c r="J31" s="141"/>
      <c r="K31" s="133"/>
    </row>
    <row r="32" spans="2:11" ht="15.75" customHeight="1">
      <c r="B32" s="133"/>
      <c r="C32" s="248" t="s">
        <v>334</v>
      </c>
      <c r="D32" s="248"/>
      <c r="E32" s="248"/>
      <c r="F32" s="249"/>
      <c r="G32" s="134"/>
      <c r="H32" s="133"/>
      <c r="I32" s="134"/>
      <c r="J32" s="141"/>
      <c r="K32" s="133"/>
    </row>
    <row r="33" spans="2:12" ht="45" customHeight="1">
      <c r="B33" s="9" t="s">
        <v>335</v>
      </c>
      <c r="C33" s="188"/>
      <c r="D33" s="188"/>
      <c r="E33" s="188"/>
      <c r="F33" s="188"/>
      <c r="G33" s="188"/>
      <c r="H33" s="188"/>
      <c r="I33" s="188"/>
      <c r="J33" s="141"/>
      <c r="K33" s="133"/>
      <c r="L33" s="133"/>
    </row>
    <row r="34" spans="2:12">
      <c r="B34" s="133"/>
      <c r="C34" s="141"/>
      <c r="D34" s="141"/>
      <c r="E34" s="141"/>
      <c r="F34" s="141"/>
      <c r="G34" s="133"/>
      <c r="H34" s="133"/>
      <c r="I34" s="141"/>
      <c r="J34" s="141"/>
      <c r="K34" s="133"/>
      <c r="L34" s="133"/>
    </row>
    <row r="35" spans="2:12" ht="18.75">
      <c r="B35" s="242" t="s">
        <v>336</v>
      </c>
      <c r="C35" s="243"/>
      <c r="D35" s="243"/>
      <c r="E35" s="243"/>
      <c r="F35" s="243"/>
      <c r="G35" s="243"/>
      <c r="H35" s="243"/>
      <c r="I35" s="244"/>
      <c r="J35" s="141"/>
      <c r="K35" s="133"/>
      <c r="L35" s="133"/>
    </row>
    <row r="36" spans="2:12" ht="15.75" customHeight="1">
      <c r="B36" s="133"/>
      <c r="C36" s="246" t="s">
        <v>337</v>
      </c>
      <c r="D36" s="246"/>
      <c r="E36" s="246"/>
      <c r="F36" s="247"/>
      <c r="G36" s="22"/>
      <c r="H36" s="21"/>
      <c r="I36" s="22"/>
      <c r="J36" s="141"/>
      <c r="K36" s="133"/>
      <c r="L36" s="133"/>
    </row>
    <row r="37" spans="2:12" ht="15.75" customHeight="1">
      <c r="B37" s="133"/>
      <c r="C37" s="239" t="s">
        <v>338</v>
      </c>
      <c r="D37" s="239"/>
      <c r="E37" s="239"/>
      <c r="F37" s="240"/>
      <c r="G37" s="134"/>
      <c r="H37" s="133"/>
      <c r="I37" s="134"/>
      <c r="J37" s="141"/>
      <c r="K37" s="133"/>
      <c r="L37" s="133"/>
    </row>
    <row r="38" spans="2:12" ht="15.75" customHeight="1">
      <c r="B38" s="133"/>
      <c r="C38" s="248" t="s">
        <v>339</v>
      </c>
      <c r="D38" s="248"/>
      <c r="E38" s="248"/>
      <c r="F38" s="249"/>
      <c r="G38" s="134"/>
      <c r="H38" s="133"/>
      <c r="I38" s="134"/>
      <c r="J38" s="141"/>
      <c r="K38" s="133"/>
      <c r="L38" s="133"/>
    </row>
    <row r="39" spans="2:12" ht="45" customHeight="1">
      <c r="B39" s="9" t="s">
        <v>335</v>
      </c>
      <c r="C39" s="188"/>
      <c r="D39" s="188"/>
      <c r="E39" s="188"/>
      <c r="F39" s="188"/>
      <c r="G39" s="188"/>
      <c r="H39" s="188"/>
      <c r="I39" s="188"/>
      <c r="J39" s="141"/>
      <c r="K39" s="133"/>
      <c r="L39" s="133"/>
    </row>
    <row r="40" spans="2:12">
      <c r="B40" s="133"/>
      <c r="C40" s="141"/>
      <c r="D40" s="141"/>
      <c r="E40" s="141"/>
      <c r="F40" s="141"/>
      <c r="G40" s="133"/>
      <c r="H40" s="133"/>
      <c r="I40" s="141"/>
      <c r="J40" s="141"/>
      <c r="K40" s="133"/>
      <c r="L40" s="133"/>
    </row>
    <row r="41" spans="2:12" ht="18.75">
      <c r="B41" s="242" t="s">
        <v>340</v>
      </c>
      <c r="C41" s="243"/>
      <c r="D41" s="243"/>
      <c r="E41" s="243"/>
      <c r="F41" s="243"/>
      <c r="G41" s="243"/>
      <c r="H41" s="243"/>
      <c r="I41" s="244"/>
      <c r="J41" s="141"/>
      <c r="K41" s="133"/>
      <c r="L41" s="133"/>
    </row>
    <row r="42" spans="2:12" ht="15.75" customHeight="1">
      <c r="B42" s="133"/>
      <c r="C42" s="246" t="s">
        <v>341</v>
      </c>
      <c r="D42" s="246"/>
      <c r="E42" s="246"/>
      <c r="F42" s="247"/>
      <c r="G42" s="22"/>
      <c r="H42" s="21"/>
      <c r="I42" s="22"/>
      <c r="J42" s="141"/>
      <c r="K42" s="133"/>
      <c r="L42" s="133"/>
    </row>
    <row r="43" spans="2:12" ht="15.75" customHeight="1">
      <c r="B43" s="133"/>
      <c r="C43" s="239" t="s">
        <v>342</v>
      </c>
      <c r="D43" s="239"/>
      <c r="E43" s="239"/>
      <c r="F43" s="240"/>
      <c r="G43" s="134"/>
      <c r="H43" s="24"/>
      <c r="I43" s="134"/>
      <c r="J43" s="141"/>
      <c r="K43" s="133"/>
      <c r="L43" s="133"/>
    </row>
    <row r="44" spans="2:12" ht="15.75" customHeight="1">
      <c r="B44" s="133"/>
      <c r="C44" s="248" t="s">
        <v>343</v>
      </c>
      <c r="D44" s="248"/>
      <c r="E44" s="248"/>
      <c r="F44" s="249"/>
      <c r="G44" s="22"/>
      <c r="H44" s="25"/>
      <c r="I44" s="22"/>
      <c r="J44" s="141"/>
      <c r="K44" s="133"/>
      <c r="L44" s="133"/>
    </row>
    <row r="45" spans="2:12" ht="45" customHeight="1">
      <c r="B45" s="9" t="s">
        <v>335</v>
      </c>
      <c r="C45" s="188"/>
      <c r="D45" s="188"/>
      <c r="E45" s="188"/>
      <c r="F45" s="188"/>
      <c r="G45" s="188"/>
      <c r="H45" s="188"/>
      <c r="I45" s="188"/>
      <c r="J45" s="141"/>
      <c r="K45" s="133"/>
      <c r="L45" s="133"/>
    </row>
    <row r="46" spans="2:12">
      <c r="B46" s="133"/>
      <c r="C46" s="141"/>
      <c r="D46" s="141"/>
      <c r="E46" s="141"/>
      <c r="F46" s="141"/>
      <c r="G46" s="133"/>
      <c r="H46" s="133"/>
      <c r="I46" s="141"/>
      <c r="J46" s="141"/>
      <c r="K46" s="133"/>
      <c r="L46" s="133"/>
    </row>
    <row r="47" spans="2:12" ht="18.75">
      <c r="B47" s="242" t="s">
        <v>344</v>
      </c>
      <c r="C47" s="243"/>
      <c r="D47" s="243"/>
      <c r="E47" s="243"/>
      <c r="F47" s="243"/>
      <c r="G47" s="243"/>
      <c r="H47" s="243"/>
      <c r="I47" s="244"/>
      <c r="J47" s="141"/>
      <c r="K47" s="133"/>
      <c r="L47" s="133"/>
    </row>
    <row r="48" spans="2:12" ht="31.5" customHeight="1">
      <c r="B48" s="133"/>
      <c r="C48" s="246" t="s">
        <v>345</v>
      </c>
      <c r="D48" s="246"/>
      <c r="E48" s="246"/>
      <c r="F48" s="247"/>
      <c r="G48" s="134"/>
      <c r="H48" s="133"/>
      <c r="I48" s="134"/>
      <c r="J48" s="141"/>
      <c r="K48" s="133"/>
      <c r="L48" s="133"/>
    </row>
    <row r="49" spans="2:10" ht="15.75" customHeight="1">
      <c r="B49" s="133"/>
      <c r="C49" s="248" t="s">
        <v>346</v>
      </c>
      <c r="D49" s="248"/>
      <c r="E49" s="248"/>
      <c r="F49" s="249"/>
      <c r="G49" s="134"/>
      <c r="H49" s="133"/>
      <c r="I49" s="134"/>
      <c r="J49" s="141"/>
    </row>
    <row r="50" spans="2:10" ht="45" customHeight="1">
      <c r="B50" s="9" t="s">
        <v>335</v>
      </c>
      <c r="C50" s="188"/>
      <c r="D50" s="188"/>
      <c r="E50" s="188"/>
      <c r="F50" s="188"/>
      <c r="G50" s="188"/>
      <c r="H50" s="188"/>
      <c r="I50" s="188"/>
      <c r="J50" s="141"/>
    </row>
    <row r="51" spans="2:10">
      <c r="B51" s="133"/>
      <c r="C51" s="141"/>
      <c r="D51" s="141"/>
      <c r="E51" s="141"/>
      <c r="F51" s="141"/>
      <c r="G51" s="133"/>
      <c r="H51" s="133"/>
      <c r="I51" s="141"/>
      <c r="J51" s="141"/>
    </row>
    <row r="52" spans="2:10" ht="18.75">
      <c r="B52" s="242" t="s">
        <v>347</v>
      </c>
      <c r="C52" s="243"/>
      <c r="D52" s="243"/>
      <c r="E52" s="243"/>
      <c r="F52" s="243"/>
      <c r="G52" s="243"/>
      <c r="H52" s="243"/>
      <c r="I52" s="244"/>
      <c r="J52" s="141"/>
    </row>
    <row r="53" spans="2:10" ht="15.75" customHeight="1">
      <c r="B53" s="133"/>
      <c r="C53" s="246" t="s">
        <v>348</v>
      </c>
      <c r="D53" s="246"/>
      <c r="E53" s="246"/>
      <c r="F53" s="247"/>
      <c r="G53" s="22"/>
      <c r="H53" s="23"/>
      <c r="I53" s="22"/>
      <c r="J53" s="141"/>
    </row>
    <row r="54" spans="2:10" s="88" customFormat="1" ht="15.75" customHeight="1">
      <c r="B54" s="133"/>
      <c r="C54" s="239" t="s">
        <v>349</v>
      </c>
      <c r="D54" s="239"/>
      <c r="E54" s="239"/>
      <c r="F54" s="240"/>
      <c r="G54" s="134"/>
      <c r="H54" s="24"/>
      <c r="I54" s="134"/>
      <c r="J54" s="141"/>
    </row>
    <row r="55" spans="2:10" ht="31.5" customHeight="1">
      <c r="B55" s="133"/>
      <c r="C55" s="239" t="s">
        <v>350</v>
      </c>
      <c r="D55" s="239"/>
      <c r="E55" s="239"/>
      <c r="F55" s="240"/>
      <c r="G55" s="134"/>
      <c r="H55" s="24"/>
      <c r="I55" s="134"/>
      <c r="J55" s="141"/>
    </row>
    <row r="56" spans="2:10" ht="31.5" customHeight="1">
      <c r="B56" s="133"/>
      <c r="C56" s="239" t="s">
        <v>351</v>
      </c>
      <c r="D56" s="239"/>
      <c r="E56" s="239"/>
      <c r="F56" s="240"/>
      <c r="G56" s="22"/>
      <c r="H56" s="24"/>
      <c r="I56" s="22"/>
      <c r="J56" s="141"/>
    </row>
    <row r="57" spans="2:10" ht="31.5" customHeight="1">
      <c r="B57" s="133"/>
      <c r="C57" s="251" t="s">
        <v>352</v>
      </c>
      <c r="D57" s="251"/>
      <c r="E57" s="251"/>
      <c r="F57" s="240"/>
      <c r="G57" s="134"/>
      <c r="H57" s="133"/>
      <c r="I57" s="134"/>
      <c r="J57" s="141"/>
    </row>
    <row r="58" spans="2:10" ht="15.75" customHeight="1">
      <c r="B58" s="133"/>
      <c r="C58" s="251" t="s">
        <v>353</v>
      </c>
      <c r="D58" s="251"/>
      <c r="E58" s="251"/>
      <c r="F58" s="240"/>
      <c r="G58" s="134"/>
      <c r="H58" s="24"/>
      <c r="I58" s="134"/>
      <c r="J58" s="141"/>
    </row>
    <row r="59" spans="2:10" ht="31.5" customHeight="1">
      <c r="B59" s="133"/>
      <c r="C59" s="251" t="s">
        <v>354</v>
      </c>
      <c r="D59" s="251"/>
      <c r="E59" s="251"/>
      <c r="F59" s="240"/>
      <c r="G59" s="134"/>
      <c r="H59" s="133"/>
      <c r="I59" s="134"/>
      <c r="J59" s="141"/>
    </row>
    <row r="60" spans="2:10" s="19" customFormat="1" ht="31.5" customHeight="1">
      <c r="B60" s="133"/>
      <c r="C60" s="248" t="s">
        <v>355</v>
      </c>
      <c r="D60" s="248"/>
      <c r="E60" s="248"/>
      <c r="F60" s="249"/>
      <c r="G60" s="22"/>
      <c r="H60" s="25"/>
      <c r="I60" s="22"/>
      <c r="J60" s="141"/>
    </row>
    <row r="61" spans="2:10" ht="45" customHeight="1">
      <c r="B61" s="9" t="s">
        <v>335</v>
      </c>
      <c r="C61" s="188"/>
      <c r="D61" s="188"/>
      <c r="E61" s="188"/>
      <c r="F61" s="188"/>
      <c r="G61" s="188"/>
      <c r="H61" s="188"/>
      <c r="I61" s="188"/>
      <c r="J61" s="141"/>
    </row>
    <row r="62" spans="2:10">
      <c r="B62" s="133"/>
      <c r="C62" s="141"/>
      <c r="D62" s="141"/>
      <c r="E62" s="141"/>
      <c r="F62" s="141"/>
      <c r="G62" s="133"/>
      <c r="H62" s="133"/>
      <c r="I62" s="141"/>
      <c r="J62" s="141"/>
    </row>
    <row r="63" spans="2:10" ht="18.75">
      <c r="B63" s="242" t="s">
        <v>356</v>
      </c>
      <c r="C63" s="243"/>
      <c r="D63" s="243"/>
      <c r="E63" s="243"/>
      <c r="F63" s="243"/>
      <c r="G63" s="243"/>
      <c r="H63" s="243"/>
      <c r="I63" s="244"/>
      <c r="J63" s="141"/>
    </row>
    <row r="64" spans="2:10" ht="15.75" customHeight="1">
      <c r="B64" s="133"/>
      <c r="C64" s="246" t="s">
        <v>357</v>
      </c>
      <c r="D64" s="246"/>
      <c r="E64" s="246"/>
      <c r="F64" s="247"/>
      <c r="G64" s="22"/>
      <c r="H64" s="23"/>
      <c r="I64" s="22"/>
      <c r="J64" s="141"/>
    </row>
    <row r="65" spans="2:10" ht="15.75" customHeight="1">
      <c r="B65" s="133"/>
      <c r="C65" s="251" t="s">
        <v>358</v>
      </c>
      <c r="D65" s="251"/>
      <c r="E65" s="251"/>
      <c r="F65" s="240"/>
      <c r="G65" s="134"/>
      <c r="H65" s="133"/>
      <c r="I65" s="134"/>
      <c r="J65" s="141"/>
    </row>
    <row r="66" spans="2:10" ht="15.75" customHeight="1">
      <c r="B66" s="133"/>
      <c r="C66" s="239" t="s">
        <v>359</v>
      </c>
      <c r="D66" s="239"/>
      <c r="E66" s="239"/>
      <c r="F66" s="240"/>
      <c r="G66" s="22"/>
      <c r="H66" s="24"/>
      <c r="I66" s="22"/>
      <c r="J66" s="141"/>
    </row>
    <row r="67" spans="2:10" ht="15.75" customHeight="1">
      <c r="B67" s="133"/>
      <c r="C67" s="251" t="s">
        <v>360</v>
      </c>
      <c r="D67" s="251"/>
      <c r="E67" s="251"/>
      <c r="F67" s="240"/>
      <c r="G67" s="134"/>
      <c r="H67" s="133"/>
      <c r="I67" s="134"/>
      <c r="J67" s="141"/>
    </row>
    <row r="68" spans="2:10" ht="31.5" customHeight="1">
      <c r="B68" s="133"/>
      <c r="C68" s="239" t="s">
        <v>361</v>
      </c>
      <c r="D68" s="239"/>
      <c r="E68" s="239"/>
      <c r="F68" s="240"/>
      <c r="G68" s="134"/>
      <c r="H68" s="24"/>
      <c r="I68" s="134"/>
      <c r="J68" s="141"/>
    </row>
    <row r="69" spans="2:10" ht="15.75" customHeight="1">
      <c r="B69" s="133"/>
      <c r="C69" s="251" t="s">
        <v>362</v>
      </c>
      <c r="D69" s="251"/>
      <c r="E69" s="251"/>
      <c r="F69" s="240"/>
      <c r="G69" s="134"/>
      <c r="H69" s="133"/>
      <c r="I69" s="134"/>
      <c r="J69" s="141"/>
    </row>
    <row r="70" spans="2:10" ht="15.75" customHeight="1">
      <c r="B70" s="133"/>
      <c r="C70" s="248" t="s">
        <v>363</v>
      </c>
      <c r="D70" s="248"/>
      <c r="E70" s="248"/>
      <c r="F70" s="249"/>
      <c r="G70" s="134"/>
      <c r="H70" s="133"/>
      <c r="I70" s="134"/>
      <c r="J70" s="141"/>
    </row>
    <row r="71" spans="2:10" ht="45" customHeight="1">
      <c r="B71" s="9" t="s">
        <v>335</v>
      </c>
      <c r="C71" s="188"/>
      <c r="D71" s="188"/>
      <c r="E71" s="188"/>
      <c r="F71" s="188"/>
      <c r="G71" s="188"/>
      <c r="H71" s="188"/>
      <c r="I71" s="188"/>
      <c r="J71" s="141"/>
    </row>
    <row r="72" spans="2:10">
      <c r="B72" s="133"/>
      <c r="C72" s="141"/>
      <c r="D72" s="141"/>
      <c r="E72" s="141"/>
      <c r="F72" s="141"/>
      <c r="G72" s="133"/>
      <c r="H72" s="133"/>
      <c r="I72" s="141"/>
      <c r="J72" s="141"/>
    </row>
    <row r="73" spans="2:10" ht="18.75">
      <c r="B73" s="242" t="s">
        <v>226</v>
      </c>
      <c r="C73" s="243"/>
      <c r="D73" s="243"/>
      <c r="E73" s="243"/>
      <c r="F73" s="243"/>
      <c r="G73" s="243"/>
      <c r="H73" s="243"/>
      <c r="I73" s="244"/>
      <c r="J73" s="141"/>
    </row>
    <row r="74" spans="2:10" ht="15.75" customHeight="1">
      <c r="B74" s="133"/>
      <c r="C74" s="246" t="s">
        <v>364</v>
      </c>
      <c r="D74" s="246"/>
      <c r="E74" s="246"/>
      <c r="F74" s="247"/>
      <c r="G74" s="22"/>
      <c r="H74" s="23"/>
      <c r="I74" s="22"/>
      <c r="J74" s="141"/>
    </row>
    <row r="75" spans="2:10" s="20" customFormat="1" ht="15.75" customHeight="1">
      <c r="B75" s="133"/>
      <c r="C75" s="239" t="s">
        <v>365</v>
      </c>
      <c r="D75" s="239"/>
      <c r="E75" s="239"/>
      <c r="F75" s="240"/>
      <c r="G75" s="22"/>
      <c r="H75" s="24"/>
      <c r="I75" s="22"/>
      <c r="J75" s="141"/>
    </row>
    <row r="76" spans="2:10" ht="15.75" customHeight="1">
      <c r="B76" s="133"/>
      <c r="C76" s="239" t="s">
        <v>366</v>
      </c>
      <c r="D76" s="239"/>
      <c r="E76" s="239"/>
      <c r="F76" s="240"/>
      <c r="G76" s="134"/>
      <c r="H76" s="24"/>
      <c r="I76" s="134"/>
      <c r="J76" s="141"/>
    </row>
    <row r="77" spans="2:10" ht="15.75" customHeight="1">
      <c r="B77" s="133"/>
      <c r="C77" s="251" t="s">
        <v>367</v>
      </c>
      <c r="D77" s="251"/>
      <c r="E77" s="251"/>
      <c r="F77" s="240"/>
      <c r="G77" s="134"/>
      <c r="H77" s="133"/>
      <c r="I77" s="134"/>
      <c r="J77" s="141"/>
    </row>
    <row r="78" spans="2:10" ht="15.75" customHeight="1">
      <c r="B78" s="133"/>
      <c r="C78" s="239" t="s">
        <v>368</v>
      </c>
      <c r="D78" s="239"/>
      <c r="E78" s="239"/>
      <c r="F78" s="240"/>
      <c r="G78" s="134"/>
      <c r="H78" s="24"/>
      <c r="I78" s="134"/>
      <c r="J78" s="141"/>
    </row>
    <row r="79" spans="2:10" ht="15.75" customHeight="1">
      <c r="B79" s="133"/>
      <c r="C79" s="251" t="s">
        <v>369</v>
      </c>
      <c r="D79" s="251"/>
      <c r="E79" s="251"/>
      <c r="F79" s="240"/>
      <c r="G79" s="134"/>
      <c r="H79" s="133"/>
      <c r="I79" s="134"/>
      <c r="J79" s="141"/>
    </row>
    <row r="80" spans="2:10" ht="15.75" customHeight="1">
      <c r="B80" s="133"/>
      <c r="C80" s="248" t="s">
        <v>370</v>
      </c>
      <c r="D80" s="248"/>
      <c r="E80" s="248"/>
      <c r="F80" s="249"/>
      <c r="G80" s="134"/>
      <c r="H80" s="133"/>
      <c r="I80" s="134"/>
      <c r="J80" s="141"/>
    </row>
    <row r="81" spans="2:10" ht="45" customHeight="1">
      <c r="B81" s="9" t="s">
        <v>335</v>
      </c>
      <c r="C81" s="188"/>
      <c r="D81" s="188"/>
      <c r="E81" s="188"/>
      <c r="F81" s="188"/>
      <c r="G81" s="188"/>
      <c r="H81" s="188"/>
      <c r="I81" s="188"/>
      <c r="J81" s="141"/>
    </row>
    <row r="82" spans="2:10">
      <c r="B82" s="133"/>
      <c r="C82" s="141"/>
      <c r="D82" s="141"/>
      <c r="E82" s="141"/>
      <c r="F82" s="141"/>
      <c r="G82" s="133"/>
      <c r="H82" s="133"/>
      <c r="I82" s="141"/>
      <c r="J82" s="141"/>
    </row>
    <row r="83" spans="2:10" ht="18.75">
      <c r="B83" s="242" t="s">
        <v>371</v>
      </c>
      <c r="C83" s="243"/>
      <c r="D83" s="243"/>
      <c r="E83" s="243"/>
      <c r="F83" s="243"/>
      <c r="G83" s="243"/>
      <c r="H83" s="243"/>
      <c r="I83" s="244"/>
      <c r="J83" s="141"/>
    </row>
    <row r="84" spans="2:10" ht="15.75" customHeight="1">
      <c r="B84" s="133"/>
      <c r="C84" s="246" t="s">
        <v>372</v>
      </c>
      <c r="D84" s="246"/>
      <c r="E84" s="246"/>
      <c r="F84" s="247"/>
      <c r="G84" s="22"/>
      <c r="H84" s="23"/>
      <c r="I84" s="22"/>
      <c r="J84" s="141"/>
    </row>
    <row r="85" spans="2:10" s="19" customFormat="1" ht="15.75" customHeight="1">
      <c r="B85" s="133"/>
      <c r="C85" s="239" t="s">
        <v>373</v>
      </c>
      <c r="D85" s="239"/>
      <c r="E85" s="239"/>
      <c r="F85" s="240"/>
      <c r="G85" s="134"/>
      <c r="H85" s="24"/>
      <c r="I85" s="134"/>
      <c r="J85" s="141"/>
    </row>
    <row r="86" spans="2:10" ht="15.75" customHeight="1">
      <c r="B86" s="133"/>
      <c r="C86" s="248" t="s">
        <v>374</v>
      </c>
      <c r="D86" s="248"/>
      <c r="E86" s="248"/>
      <c r="F86" s="249"/>
      <c r="G86" s="22"/>
      <c r="H86" s="24"/>
      <c r="I86" s="22"/>
      <c r="J86" s="141"/>
    </row>
    <row r="87" spans="2:10" ht="45" customHeight="1">
      <c r="B87" s="9" t="s">
        <v>335</v>
      </c>
      <c r="C87" s="188"/>
      <c r="D87" s="188"/>
      <c r="E87" s="188"/>
      <c r="F87" s="188"/>
      <c r="G87" s="188"/>
      <c r="H87" s="188"/>
      <c r="I87" s="188"/>
      <c r="J87" s="141"/>
    </row>
    <row r="88" spans="2:10">
      <c r="B88" s="133"/>
      <c r="C88" s="141"/>
      <c r="D88" s="141"/>
      <c r="E88" s="141"/>
      <c r="F88" s="141"/>
      <c r="G88" s="133"/>
      <c r="H88" s="133"/>
      <c r="I88" s="141"/>
      <c r="J88" s="141"/>
    </row>
    <row r="89" spans="2:10" ht="18.75">
      <c r="B89" s="242" t="s">
        <v>375</v>
      </c>
      <c r="C89" s="243"/>
      <c r="D89" s="243"/>
      <c r="E89" s="243"/>
      <c r="F89" s="243"/>
      <c r="G89" s="243"/>
      <c r="H89" s="243"/>
      <c r="I89" s="244"/>
      <c r="J89" s="141"/>
    </row>
    <row r="90" spans="2:10" ht="15.75" customHeight="1">
      <c r="B90" s="133"/>
      <c r="C90" s="246" t="s">
        <v>376</v>
      </c>
      <c r="D90" s="246"/>
      <c r="E90" s="246"/>
      <c r="F90" s="247"/>
      <c r="G90" s="22"/>
      <c r="H90" s="24"/>
      <c r="I90" s="22"/>
      <c r="J90" s="141"/>
    </row>
    <row r="91" spans="2:10" s="20" customFormat="1" ht="31.5" customHeight="1">
      <c r="B91" s="133"/>
      <c r="C91" s="239" t="s">
        <v>377</v>
      </c>
      <c r="D91" s="239"/>
      <c r="E91" s="239"/>
      <c r="F91" s="240"/>
      <c r="G91" s="22"/>
      <c r="H91" s="24"/>
      <c r="I91" s="22"/>
      <c r="J91" s="141"/>
    </row>
    <row r="92" spans="2:10" s="20" customFormat="1" ht="31.5" customHeight="1">
      <c r="B92" s="133"/>
      <c r="C92" s="239" t="s">
        <v>378</v>
      </c>
      <c r="D92" s="239"/>
      <c r="E92" s="239"/>
      <c r="F92" s="240"/>
      <c r="G92" s="22"/>
      <c r="H92" s="24"/>
      <c r="I92" s="22"/>
      <c r="J92" s="141"/>
    </row>
    <row r="93" spans="2:10" s="20" customFormat="1" ht="15.75" customHeight="1">
      <c r="B93" s="133"/>
      <c r="C93" s="239" t="s">
        <v>379</v>
      </c>
      <c r="D93" s="239"/>
      <c r="E93" s="239"/>
      <c r="F93" s="240"/>
      <c r="G93" s="22"/>
      <c r="H93" s="23"/>
      <c r="I93" s="22"/>
      <c r="J93" s="141"/>
    </row>
    <row r="94" spans="2:10" s="20" customFormat="1" ht="15.75" customHeight="1">
      <c r="B94" s="133"/>
      <c r="C94" s="239" t="s">
        <v>380</v>
      </c>
      <c r="D94" s="239"/>
      <c r="E94" s="239"/>
      <c r="F94" s="240"/>
      <c r="G94" s="22"/>
      <c r="H94" s="24"/>
      <c r="I94" s="22"/>
      <c r="J94" s="141"/>
    </row>
    <row r="95" spans="2:10" s="19" customFormat="1" ht="31.5" customHeight="1">
      <c r="B95" s="133"/>
      <c r="C95" s="251" t="s">
        <v>381</v>
      </c>
      <c r="D95" s="251"/>
      <c r="E95" s="251"/>
      <c r="F95" s="240"/>
      <c r="G95" s="134"/>
      <c r="H95" s="133"/>
      <c r="I95" s="134"/>
      <c r="J95" s="141"/>
    </row>
    <row r="96" spans="2:10" s="19" customFormat="1" ht="15.75" customHeight="1">
      <c r="B96" s="133"/>
      <c r="C96" s="251" t="s">
        <v>382</v>
      </c>
      <c r="D96" s="251"/>
      <c r="E96" s="251"/>
      <c r="F96" s="240"/>
      <c r="G96" s="134"/>
      <c r="H96" s="133"/>
      <c r="I96" s="134"/>
      <c r="J96" s="141"/>
    </row>
    <row r="97" spans="2:10" s="19" customFormat="1" ht="31.5" customHeight="1">
      <c r="B97" s="133"/>
      <c r="C97" s="239" t="s">
        <v>383</v>
      </c>
      <c r="D97" s="239"/>
      <c r="E97" s="239"/>
      <c r="F97" s="240"/>
      <c r="G97" s="22"/>
      <c r="H97" s="24"/>
      <c r="I97" s="22"/>
      <c r="J97" s="141"/>
    </row>
    <row r="98" spans="2:10" s="19" customFormat="1" ht="15.75" customHeight="1">
      <c r="B98" s="133"/>
      <c r="C98" s="251" t="s">
        <v>384</v>
      </c>
      <c r="D98" s="251"/>
      <c r="E98" s="251"/>
      <c r="F98" s="240"/>
      <c r="G98" s="134"/>
      <c r="H98" s="133"/>
      <c r="I98" s="134"/>
      <c r="J98" s="141"/>
    </row>
    <row r="99" spans="2:10" ht="31.5" customHeight="1">
      <c r="B99" s="133"/>
      <c r="C99" s="251" t="s">
        <v>385</v>
      </c>
      <c r="D99" s="251"/>
      <c r="E99" s="251"/>
      <c r="F99" s="240"/>
      <c r="G99" s="134"/>
      <c r="H99" s="133"/>
      <c r="I99" s="134"/>
      <c r="J99" s="141"/>
    </row>
    <row r="100" spans="2:10" ht="15.75" customHeight="1">
      <c r="B100" s="133"/>
      <c r="C100" s="239" t="s">
        <v>386</v>
      </c>
      <c r="D100" s="239"/>
      <c r="E100" s="239"/>
      <c r="F100" s="240"/>
      <c r="G100" s="134"/>
      <c r="H100" s="24"/>
      <c r="I100" s="134"/>
      <c r="J100" s="141"/>
    </row>
    <row r="101" spans="2:10" ht="15.75" customHeight="1">
      <c r="B101" s="133"/>
      <c r="C101" s="248" t="s">
        <v>387</v>
      </c>
      <c r="D101" s="248"/>
      <c r="E101" s="248"/>
      <c r="F101" s="249"/>
      <c r="G101" s="134"/>
      <c r="H101" s="133"/>
      <c r="I101" s="134"/>
      <c r="J101" s="141"/>
    </row>
    <row r="102" spans="2:10" ht="45" customHeight="1">
      <c r="B102" s="9" t="s">
        <v>335</v>
      </c>
      <c r="C102" s="188"/>
      <c r="D102" s="188"/>
      <c r="E102" s="188"/>
      <c r="F102" s="188"/>
      <c r="G102" s="188"/>
      <c r="H102" s="188"/>
      <c r="I102" s="188"/>
      <c r="J102" s="141"/>
    </row>
    <row r="103" spans="2:10">
      <c r="B103" s="133"/>
      <c r="C103" s="141"/>
      <c r="D103" s="141"/>
      <c r="E103" s="141"/>
      <c r="F103" s="141"/>
      <c r="G103" s="133"/>
      <c r="H103" s="133"/>
      <c r="I103" s="141"/>
      <c r="J103" s="141"/>
    </row>
    <row r="104" spans="2:10" ht="18.75">
      <c r="B104" s="242" t="s">
        <v>388</v>
      </c>
      <c r="C104" s="243"/>
      <c r="D104" s="243"/>
      <c r="E104" s="243"/>
      <c r="F104" s="243"/>
      <c r="G104" s="243"/>
      <c r="H104" s="243"/>
      <c r="I104" s="244"/>
      <c r="J104" s="141"/>
    </row>
    <row r="105" spans="2:10" ht="15.75" customHeight="1">
      <c r="B105" s="133"/>
      <c r="C105" s="246" t="s">
        <v>389</v>
      </c>
      <c r="D105" s="246"/>
      <c r="E105" s="246"/>
      <c r="F105" s="247"/>
      <c r="G105" s="134"/>
      <c r="H105" s="24"/>
      <c r="I105" s="134"/>
      <c r="J105" s="141"/>
    </row>
    <row r="106" spans="2:10" ht="15.75" customHeight="1">
      <c r="B106" s="133"/>
      <c r="C106" s="251" t="s">
        <v>390</v>
      </c>
      <c r="D106" s="251"/>
      <c r="E106" s="251"/>
      <c r="F106" s="240"/>
      <c r="G106" s="134"/>
      <c r="H106" s="133"/>
      <c r="I106" s="134"/>
      <c r="J106" s="141"/>
    </row>
    <row r="107" spans="2:10" s="20" customFormat="1" ht="15.75" customHeight="1">
      <c r="B107" s="133"/>
      <c r="C107" s="251" t="s">
        <v>391</v>
      </c>
      <c r="D107" s="251"/>
      <c r="E107" s="251"/>
      <c r="F107" s="240"/>
      <c r="G107" s="134"/>
      <c r="H107" s="133"/>
      <c r="I107" s="134"/>
      <c r="J107" s="141"/>
    </row>
    <row r="108" spans="2:10" ht="15.75" customHeight="1">
      <c r="B108" s="133"/>
      <c r="C108" s="239" t="s">
        <v>392</v>
      </c>
      <c r="D108" s="239"/>
      <c r="E108" s="239"/>
      <c r="F108" s="240"/>
      <c r="G108" s="134"/>
      <c r="H108" s="24"/>
      <c r="I108" s="134"/>
      <c r="J108" s="141"/>
    </row>
    <row r="109" spans="2:10" ht="31.5" customHeight="1">
      <c r="B109" s="133"/>
      <c r="C109" s="239" t="s">
        <v>393</v>
      </c>
      <c r="D109" s="239"/>
      <c r="E109" s="239"/>
      <c r="F109" s="240"/>
      <c r="G109" s="22"/>
      <c r="H109" s="24"/>
      <c r="I109" s="22"/>
      <c r="J109" s="141"/>
    </row>
    <row r="110" spans="2:10" ht="15.75" customHeight="1">
      <c r="B110" s="133"/>
      <c r="C110" s="251" t="s">
        <v>394</v>
      </c>
      <c r="D110" s="251"/>
      <c r="E110" s="251"/>
      <c r="F110" s="240"/>
      <c r="G110" s="134"/>
      <c r="H110" s="133"/>
      <c r="I110" s="134"/>
      <c r="J110" s="141"/>
    </row>
    <row r="111" spans="2:10" s="19" customFormat="1" ht="15.75" customHeight="1">
      <c r="B111" s="133"/>
      <c r="C111" s="248" t="s">
        <v>395</v>
      </c>
      <c r="D111" s="248"/>
      <c r="E111" s="248"/>
      <c r="F111" s="249"/>
      <c r="G111" s="134"/>
      <c r="H111" s="24"/>
      <c r="I111" s="134"/>
      <c r="J111" s="141"/>
    </row>
    <row r="112" spans="2:10" ht="45" customHeight="1">
      <c r="B112" s="9" t="s">
        <v>335</v>
      </c>
      <c r="C112" s="188"/>
      <c r="D112" s="188"/>
      <c r="E112" s="188"/>
      <c r="F112" s="188"/>
      <c r="G112" s="188"/>
      <c r="H112" s="188"/>
      <c r="I112" s="188"/>
      <c r="J112" s="141"/>
    </row>
    <row r="113" spans="2:10">
      <c r="B113" s="133"/>
      <c r="C113" s="141"/>
      <c r="D113" s="141"/>
      <c r="E113" s="141"/>
      <c r="F113" s="141"/>
      <c r="G113" s="133"/>
      <c r="H113" s="133"/>
      <c r="I113" s="141"/>
      <c r="J113" s="141"/>
    </row>
    <row r="114" spans="2:10" ht="18.75">
      <c r="B114" s="242" t="s">
        <v>396</v>
      </c>
      <c r="C114" s="243"/>
      <c r="D114" s="243"/>
      <c r="E114" s="243"/>
      <c r="F114" s="243"/>
      <c r="G114" s="243"/>
      <c r="H114" s="243"/>
      <c r="I114" s="244"/>
      <c r="J114" s="141"/>
    </row>
    <row r="115" spans="2:10" ht="15.75" customHeight="1">
      <c r="B115" s="133"/>
      <c r="C115" s="246" t="s">
        <v>397</v>
      </c>
      <c r="D115" s="246"/>
      <c r="E115" s="246"/>
      <c r="F115" s="247"/>
      <c r="G115" s="134"/>
      <c r="H115" s="24"/>
      <c r="I115" s="134"/>
      <c r="J115" s="141"/>
    </row>
    <row r="116" spans="2:10" ht="15.75" customHeight="1">
      <c r="B116" s="133"/>
      <c r="C116" s="251" t="s">
        <v>398</v>
      </c>
      <c r="D116" s="251"/>
      <c r="E116" s="251"/>
      <c r="F116" s="240"/>
      <c r="G116" s="134"/>
      <c r="H116" s="133"/>
      <c r="I116" s="134"/>
      <c r="J116" s="141"/>
    </row>
    <row r="117" spans="2:10" ht="15.75" customHeight="1">
      <c r="B117" s="133"/>
      <c r="C117" s="248" t="s">
        <v>399</v>
      </c>
      <c r="D117" s="248"/>
      <c r="E117" s="248"/>
      <c r="F117" s="249"/>
      <c r="G117" s="134"/>
      <c r="H117" s="133"/>
      <c r="I117" s="134"/>
      <c r="J117" s="141"/>
    </row>
    <row r="118" spans="2:10" ht="45" customHeight="1">
      <c r="B118" s="9" t="s">
        <v>335</v>
      </c>
      <c r="C118" s="188"/>
      <c r="D118" s="188"/>
      <c r="E118" s="188"/>
      <c r="F118" s="188"/>
      <c r="G118" s="188"/>
      <c r="H118" s="188"/>
      <c r="I118" s="188"/>
      <c r="J118" s="141"/>
    </row>
    <row r="119" spans="2:10">
      <c r="B119" s="133"/>
      <c r="C119" s="141"/>
      <c r="D119" s="141"/>
      <c r="E119" s="141"/>
      <c r="F119" s="141"/>
      <c r="G119" s="133"/>
      <c r="H119" s="133"/>
      <c r="I119" s="141"/>
      <c r="J119" s="141"/>
    </row>
    <row r="120" spans="2:10" ht="18.75">
      <c r="B120" s="242" t="s">
        <v>400</v>
      </c>
      <c r="C120" s="243"/>
      <c r="D120" s="243"/>
      <c r="E120" s="243"/>
      <c r="F120" s="243"/>
      <c r="G120" s="243"/>
      <c r="H120" s="243"/>
      <c r="I120" s="244"/>
      <c r="J120" s="141"/>
    </row>
    <row r="121" spans="2:10" ht="15.75" customHeight="1">
      <c r="B121" s="133"/>
      <c r="C121" s="246" t="s">
        <v>401</v>
      </c>
      <c r="D121" s="246"/>
      <c r="E121" s="246"/>
      <c r="F121" s="247"/>
      <c r="G121" s="134"/>
      <c r="H121" s="21"/>
      <c r="I121" s="134"/>
      <c r="J121" s="141"/>
    </row>
    <row r="122" spans="2:10" ht="31.5" customHeight="1">
      <c r="B122" s="133"/>
      <c r="C122" s="239" t="s">
        <v>402</v>
      </c>
      <c r="D122" s="239"/>
      <c r="E122" s="239"/>
      <c r="F122" s="240"/>
      <c r="G122" s="22"/>
      <c r="H122" s="24"/>
      <c r="I122" s="22"/>
      <c r="J122" s="141"/>
    </row>
    <row r="123" spans="2:10" ht="15.75" customHeight="1">
      <c r="B123" s="133"/>
      <c r="C123" s="251" t="s">
        <v>403</v>
      </c>
      <c r="D123" s="251"/>
      <c r="E123" s="251"/>
      <c r="F123" s="240"/>
      <c r="G123" s="134"/>
      <c r="H123" s="133"/>
      <c r="I123" s="134"/>
      <c r="J123" s="141"/>
    </row>
    <row r="124" spans="2:10" s="19" customFormat="1" ht="31.5" customHeight="1">
      <c r="B124" s="133"/>
      <c r="C124" s="248" t="s">
        <v>404</v>
      </c>
      <c r="D124" s="248"/>
      <c r="E124" s="248"/>
      <c r="F124" s="249"/>
      <c r="G124" s="134"/>
      <c r="H124" s="24"/>
      <c r="I124" s="134"/>
      <c r="J124" s="141"/>
    </row>
    <row r="125" spans="2:10" ht="45" customHeight="1">
      <c r="B125" s="9" t="s">
        <v>335</v>
      </c>
      <c r="C125" s="188"/>
      <c r="D125" s="188"/>
      <c r="E125" s="188"/>
      <c r="F125" s="188"/>
      <c r="G125" s="188"/>
      <c r="H125" s="188"/>
      <c r="I125" s="188"/>
      <c r="J125" s="141"/>
    </row>
    <row r="126" spans="2:10">
      <c r="B126" s="133"/>
      <c r="C126" s="141"/>
      <c r="D126" s="141"/>
      <c r="E126" s="141"/>
      <c r="F126" s="141"/>
      <c r="G126" s="133"/>
      <c r="H126" s="133"/>
      <c r="I126" s="141"/>
      <c r="J126" s="141"/>
    </row>
    <row r="127" spans="2:10" ht="18.75">
      <c r="B127" s="242" t="s">
        <v>405</v>
      </c>
      <c r="C127" s="243"/>
      <c r="D127" s="243"/>
      <c r="E127" s="243"/>
      <c r="F127" s="243"/>
      <c r="G127" s="243"/>
      <c r="H127" s="243"/>
      <c r="I127" s="244"/>
      <c r="J127" s="141"/>
    </row>
    <row r="128" spans="2:10" ht="15.75" customHeight="1">
      <c r="B128" s="133"/>
      <c r="C128" s="246" t="s">
        <v>406</v>
      </c>
      <c r="D128" s="246"/>
      <c r="E128" s="246"/>
      <c r="F128" s="247"/>
      <c r="G128" s="22"/>
      <c r="H128" s="24"/>
      <c r="I128" s="134"/>
      <c r="J128" s="141"/>
    </row>
    <row r="129" spans="2:10" ht="15.75" customHeight="1">
      <c r="B129" s="133"/>
      <c r="C129" s="251" t="s">
        <v>407</v>
      </c>
      <c r="D129" s="251"/>
      <c r="E129" s="251"/>
      <c r="F129" s="240"/>
      <c r="G129" s="134"/>
      <c r="H129" s="133"/>
      <c r="I129" s="134"/>
      <c r="J129" s="141"/>
    </row>
    <row r="130" spans="2:10" ht="15.75" customHeight="1">
      <c r="B130" s="133"/>
      <c r="C130" s="239" t="s">
        <v>408</v>
      </c>
      <c r="D130" s="239"/>
      <c r="E130" s="239"/>
      <c r="F130" s="240"/>
      <c r="G130" s="22"/>
      <c r="H130" s="24"/>
      <c r="I130" s="22"/>
      <c r="J130" s="141"/>
    </row>
    <row r="131" spans="2:10" ht="15.75" customHeight="1">
      <c r="B131" s="133"/>
      <c r="C131" s="239" t="s">
        <v>409</v>
      </c>
      <c r="D131" s="239"/>
      <c r="E131" s="239"/>
      <c r="F131" s="240"/>
      <c r="G131" s="134"/>
      <c r="H131" s="24"/>
      <c r="I131" s="134"/>
      <c r="J131" s="141"/>
    </row>
    <row r="132" spans="2:10" ht="15.75" customHeight="1">
      <c r="B132" s="133"/>
      <c r="C132" s="248" t="s">
        <v>410</v>
      </c>
      <c r="D132" s="248"/>
      <c r="E132" s="248"/>
      <c r="F132" s="249"/>
      <c r="G132" s="134"/>
      <c r="H132" s="24"/>
      <c r="I132" s="134"/>
      <c r="J132" s="141"/>
    </row>
    <row r="133" spans="2:10" ht="45" customHeight="1">
      <c r="B133" s="9" t="s">
        <v>335</v>
      </c>
      <c r="C133" s="188"/>
      <c r="D133" s="188"/>
      <c r="E133" s="188"/>
      <c r="F133" s="188"/>
      <c r="G133" s="188"/>
      <c r="H133" s="188"/>
      <c r="I133" s="188"/>
      <c r="J133" s="141"/>
    </row>
    <row r="134" spans="2:10">
      <c r="B134" s="133"/>
      <c r="C134" s="141"/>
      <c r="D134" s="141"/>
      <c r="E134" s="141"/>
      <c r="F134" s="141"/>
      <c r="G134" s="133"/>
      <c r="H134" s="133"/>
      <c r="I134" s="141"/>
      <c r="J134" s="141"/>
    </row>
    <row r="135" spans="2:10" ht="18.75">
      <c r="B135" s="242" t="s">
        <v>411</v>
      </c>
      <c r="C135" s="243"/>
      <c r="D135" s="243"/>
      <c r="E135" s="243"/>
      <c r="F135" s="243"/>
      <c r="G135" s="243"/>
      <c r="H135" s="243"/>
      <c r="I135" s="244"/>
      <c r="J135" s="141"/>
    </row>
    <row r="136" spans="2:10" ht="31.5" customHeight="1">
      <c r="B136" s="133"/>
      <c r="C136" s="252" t="s">
        <v>412</v>
      </c>
      <c r="D136" s="252"/>
      <c r="E136" s="252"/>
      <c r="F136" s="253"/>
      <c r="G136" s="134"/>
      <c r="H136" s="24"/>
      <c r="I136" s="134"/>
      <c r="J136" s="141"/>
    </row>
    <row r="137" spans="2:10" ht="45" customHeight="1">
      <c r="B137" s="9" t="s">
        <v>335</v>
      </c>
      <c r="C137" s="188"/>
      <c r="D137" s="188"/>
      <c r="E137" s="188"/>
      <c r="F137" s="188"/>
      <c r="G137" s="188"/>
      <c r="H137" s="188"/>
      <c r="I137" s="188"/>
      <c r="J137" s="141"/>
    </row>
    <row r="138" spans="2:10">
      <c r="B138" s="133"/>
      <c r="C138" s="133"/>
      <c r="D138" s="133"/>
      <c r="E138" s="133"/>
      <c r="F138" s="133"/>
      <c r="G138" s="141"/>
      <c r="H138" s="141"/>
      <c r="I138" s="141"/>
      <c r="J138" s="141"/>
    </row>
    <row r="139" spans="2:10" s="7" customFormat="1" ht="18.75">
      <c r="B139" s="250" t="s">
        <v>413</v>
      </c>
      <c r="C139" s="250"/>
      <c r="D139" s="250"/>
      <c r="E139" s="250"/>
      <c r="F139" s="250"/>
      <c r="G139" s="250"/>
      <c r="H139" s="250"/>
      <c r="I139" s="250"/>
      <c r="J139" s="141"/>
    </row>
    <row r="140" spans="2:10" s="7" customFormat="1" ht="31.5" customHeight="1">
      <c r="B140" s="133"/>
      <c r="C140" s="246" t="s">
        <v>414</v>
      </c>
      <c r="D140" s="246"/>
      <c r="E140" s="246"/>
      <c r="F140" s="247"/>
      <c r="G140" s="134"/>
      <c r="H140" s="133"/>
      <c r="I140" s="85"/>
      <c r="J140" s="141"/>
    </row>
    <row r="141" spans="2:10" s="68" customFormat="1" ht="15.75" customHeight="1">
      <c r="B141" s="133"/>
      <c r="C141" s="251" t="s">
        <v>415</v>
      </c>
      <c r="D141" s="251"/>
      <c r="E141" s="251"/>
      <c r="F141" s="240"/>
      <c r="G141" s="134"/>
      <c r="H141" s="133"/>
      <c r="I141" s="86"/>
      <c r="J141" s="141"/>
    </row>
    <row r="142" spans="2:10" s="68" customFormat="1" ht="15.75" customHeight="1">
      <c r="B142" s="133"/>
      <c r="C142" s="251" t="s">
        <v>416</v>
      </c>
      <c r="D142" s="251"/>
      <c r="E142" s="251"/>
      <c r="F142" s="240"/>
      <c r="G142" s="134"/>
      <c r="H142" s="133"/>
      <c r="I142" s="134"/>
      <c r="J142" s="141"/>
    </row>
    <row r="143" spans="2:10" s="7" customFormat="1" ht="15.75" customHeight="1">
      <c r="B143" s="133"/>
      <c r="C143" s="251" t="s">
        <v>417</v>
      </c>
      <c r="D143" s="251"/>
      <c r="E143" s="251"/>
      <c r="F143" s="240"/>
      <c r="G143" s="134"/>
      <c r="H143" s="133"/>
      <c r="I143" s="134"/>
      <c r="J143" s="141"/>
    </row>
    <row r="144" spans="2:10" s="68" customFormat="1" ht="15.75" customHeight="1">
      <c r="B144" s="133"/>
      <c r="C144" s="251" t="s">
        <v>418</v>
      </c>
      <c r="D144" s="251"/>
      <c r="E144" s="251"/>
      <c r="F144" s="240"/>
      <c r="G144" s="134"/>
      <c r="H144" s="133"/>
      <c r="I144" s="134"/>
      <c r="J144" s="141"/>
    </row>
    <row r="145" spans="2:10" s="68" customFormat="1" ht="31.5" customHeight="1">
      <c r="B145" s="133"/>
      <c r="C145" s="251" t="s">
        <v>419</v>
      </c>
      <c r="D145" s="251"/>
      <c r="E145" s="251"/>
      <c r="F145" s="240"/>
      <c r="G145" s="134"/>
      <c r="H145" s="133"/>
      <c r="I145" s="134"/>
      <c r="J145" s="141"/>
    </row>
    <row r="146" spans="2:10" s="7" customFormat="1" ht="31.5" customHeight="1">
      <c r="B146" s="133"/>
      <c r="C146" s="251" t="s">
        <v>420</v>
      </c>
      <c r="D146" s="251"/>
      <c r="E146" s="251"/>
      <c r="F146" s="240"/>
      <c r="G146" s="134"/>
      <c r="H146" s="133"/>
      <c r="I146" s="134"/>
      <c r="J146" s="141"/>
    </row>
    <row r="147" spans="2:10" s="7" customFormat="1" ht="15.75" customHeight="1">
      <c r="B147" s="133"/>
      <c r="C147" s="251" t="s">
        <v>421</v>
      </c>
      <c r="D147" s="251"/>
      <c r="E147" s="251"/>
      <c r="F147" s="240"/>
      <c r="G147" s="134"/>
      <c r="H147" s="133"/>
      <c r="I147" s="134"/>
      <c r="J147" s="141"/>
    </row>
    <row r="148" spans="2:10" s="7" customFormat="1" ht="31.5" customHeight="1">
      <c r="B148" s="133"/>
      <c r="C148" s="251" t="s">
        <v>422</v>
      </c>
      <c r="D148" s="251"/>
      <c r="E148" s="251"/>
      <c r="F148" s="240"/>
      <c r="G148" s="134"/>
      <c r="H148" s="133"/>
      <c r="I148" s="134"/>
      <c r="J148" s="141"/>
    </row>
    <row r="149" spans="2:10" s="7" customFormat="1" ht="15.75" customHeight="1">
      <c r="B149" s="133"/>
      <c r="C149" s="251" t="s">
        <v>423</v>
      </c>
      <c r="D149" s="251"/>
      <c r="E149" s="251"/>
      <c r="F149" s="240"/>
      <c r="G149" s="134"/>
      <c r="H149" s="133"/>
      <c r="I149" s="134"/>
      <c r="J149" s="141"/>
    </row>
    <row r="150" spans="2:10" s="7" customFormat="1" ht="31.5" customHeight="1">
      <c r="B150" s="133"/>
      <c r="C150" s="251" t="s">
        <v>424</v>
      </c>
      <c r="D150" s="251"/>
      <c r="E150" s="251"/>
      <c r="F150" s="240"/>
      <c r="G150" s="134"/>
      <c r="H150" s="133"/>
      <c r="I150" s="134"/>
      <c r="J150" s="141"/>
    </row>
    <row r="151" spans="2:10" ht="31.5" customHeight="1">
      <c r="B151" s="133"/>
      <c r="C151" s="251" t="s">
        <v>425</v>
      </c>
      <c r="D151" s="251"/>
      <c r="E151" s="251"/>
      <c r="F151" s="240"/>
      <c r="G151" s="134"/>
      <c r="H151" s="133"/>
      <c r="I151" s="134"/>
      <c r="J151" s="141"/>
    </row>
    <row r="152" spans="2:10">
      <c r="B152" s="133"/>
      <c r="C152" s="133"/>
      <c r="D152" s="133"/>
      <c r="E152" s="133"/>
      <c r="F152" s="133"/>
      <c r="G152" s="141"/>
      <c r="H152" s="141"/>
      <c r="I152" s="141"/>
      <c r="J152" s="141"/>
    </row>
    <row r="153" spans="2:10">
      <c r="B153" s="133"/>
      <c r="C153" s="133"/>
      <c r="D153" s="133"/>
      <c r="E153" s="133"/>
      <c r="F153" s="133"/>
      <c r="G153" s="241"/>
      <c r="H153" s="241"/>
      <c r="I153" s="241"/>
      <c r="J153" s="241"/>
    </row>
    <row r="154" spans="2:10">
      <c r="B154" s="133"/>
      <c r="C154" s="133"/>
      <c r="D154" s="133"/>
      <c r="E154" s="133"/>
      <c r="F154" s="133"/>
      <c r="G154" s="141"/>
      <c r="H154" s="141"/>
      <c r="I154" s="141"/>
      <c r="J154" s="141"/>
    </row>
    <row r="155" spans="2:10" ht="27.75">
      <c r="B155" s="133"/>
      <c r="C155" s="133"/>
      <c r="D155" s="133"/>
      <c r="E155" s="133"/>
      <c r="F155" s="133"/>
      <c r="G155" s="28" t="s">
        <v>426</v>
      </c>
      <c r="H155" s="141"/>
      <c r="I155" s="141"/>
      <c r="J155" s="141"/>
    </row>
    <row r="156" spans="2:10">
      <c r="B156" s="133"/>
      <c r="C156" s="133"/>
      <c r="D156" s="133"/>
      <c r="E156" s="133"/>
      <c r="F156" s="133"/>
      <c r="G156" s="6" t="s">
        <v>300</v>
      </c>
      <c r="H156" s="141"/>
      <c r="I156" s="141"/>
      <c r="J156" s="141"/>
    </row>
    <row r="157" spans="2:10">
      <c r="B157" s="133"/>
      <c r="C157" s="133"/>
      <c r="D157" s="133"/>
      <c r="E157" s="133"/>
      <c r="F157" s="133"/>
      <c r="G157" s="6" t="s">
        <v>301</v>
      </c>
      <c r="H157" s="141"/>
      <c r="I157" s="141"/>
      <c r="J157" s="141"/>
    </row>
    <row r="158" spans="2:10">
      <c r="B158" s="133"/>
      <c r="C158" s="133"/>
      <c r="D158" s="133"/>
      <c r="E158" s="133"/>
      <c r="F158" s="133"/>
      <c r="G158" s="6" t="s">
        <v>427</v>
      </c>
      <c r="H158" s="141"/>
      <c r="I158" s="141"/>
      <c r="J158" s="141"/>
    </row>
    <row r="159" spans="2:10">
      <c r="B159" s="133"/>
      <c r="C159" s="133"/>
      <c r="D159" s="133"/>
      <c r="E159" s="133"/>
      <c r="F159" s="133"/>
      <c r="G159" s="6" t="s">
        <v>299</v>
      </c>
      <c r="H159" s="141"/>
      <c r="I159" s="141"/>
      <c r="J159" s="141"/>
    </row>
    <row r="160" spans="2:10">
      <c r="B160" s="133"/>
      <c r="C160" s="133"/>
      <c r="D160" s="133"/>
      <c r="E160" s="133"/>
      <c r="F160" s="133"/>
      <c r="G160" s="133"/>
      <c r="H160" s="141"/>
      <c r="I160" s="141"/>
      <c r="J160" s="141"/>
    </row>
    <row r="161" spans="7:10" ht="27.75">
      <c r="G161" s="28" t="s">
        <v>428</v>
      </c>
      <c r="H161" s="141"/>
      <c r="I161" s="141"/>
      <c r="J161" s="141"/>
    </row>
    <row r="162" spans="7:10">
      <c r="G162" s="6" t="s">
        <v>429</v>
      </c>
      <c r="H162" s="141"/>
      <c r="I162" s="141"/>
      <c r="J162" s="141"/>
    </row>
    <row r="163" spans="7:10">
      <c r="G163" s="6" t="s">
        <v>430</v>
      </c>
      <c r="H163" s="141"/>
      <c r="I163" s="141"/>
      <c r="J163" s="141"/>
    </row>
    <row r="164" spans="7:10">
      <c r="G164" s="141"/>
      <c r="H164" s="141"/>
      <c r="I164" s="141"/>
      <c r="J164" s="141"/>
    </row>
    <row r="165" spans="7:10">
      <c r="G165" s="141"/>
      <c r="H165" s="141"/>
      <c r="I165" s="141"/>
      <c r="J165" s="141"/>
    </row>
    <row r="166" spans="7:10">
      <c r="G166" s="141"/>
      <c r="H166" s="141"/>
      <c r="I166" s="141"/>
      <c r="J166" s="141"/>
    </row>
    <row r="167" spans="7:10">
      <c r="G167" s="141"/>
      <c r="H167" s="141"/>
      <c r="I167" s="141"/>
      <c r="J167" s="141"/>
    </row>
    <row r="168" spans="7:10">
      <c r="G168" s="241"/>
      <c r="H168" s="241"/>
      <c r="I168" s="241"/>
      <c r="J168" s="241"/>
    </row>
    <row r="169" spans="7:10">
      <c r="G169" s="241"/>
      <c r="H169" s="241"/>
      <c r="I169" s="241"/>
      <c r="J169" s="241"/>
    </row>
    <row r="170" spans="7:10">
      <c r="G170" s="241"/>
      <c r="H170" s="241"/>
      <c r="I170" s="241"/>
      <c r="J170" s="241"/>
    </row>
    <row r="171" spans="7:10">
      <c r="G171" s="241"/>
      <c r="H171" s="241"/>
      <c r="I171" s="241"/>
      <c r="J171" s="241"/>
    </row>
  </sheetData>
  <mergeCells count="130">
    <mergeCell ref="C149:F149"/>
    <mergeCell ref="C150:F150"/>
    <mergeCell ref="C151:F151"/>
    <mergeCell ref="C142:F142"/>
    <mergeCell ref="C143:F143"/>
    <mergeCell ref="C144:F144"/>
    <mergeCell ref="C145:F145"/>
    <mergeCell ref="C146:F146"/>
    <mergeCell ref="C140:F140"/>
    <mergeCell ref="C141:F141"/>
    <mergeCell ref="C124:F124"/>
    <mergeCell ref="C128:F128"/>
    <mergeCell ref="C129:F129"/>
    <mergeCell ref="C130:F130"/>
    <mergeCell ref="C147:F147"/>
    <mergeCell ref="C148:F148"/>
    <mergeCell ref="C122:F122"/>
    <mergeCell ref="C107:F107"/>
    <mergeCell ref="C108:F108"/>
    <mergeCell ref="C109:F109"/>
    <mergeCell ref="C110:F110"/>
    <mergeCell ref="C111:F111"/>
    <mergeCell ref="C131:F131"/>
    <mergeCell ref="C132:F132"/>
    <mergeCell ref="C136:F136"/>
    <mergeCell ref="C95:F95"/>
    <mergeCell ref="C96:F96"/>
    <mergeCell ref="C97:F97"/>
    <mergeCell ref="C98:F98"/>
    <mergeCell ref="C117:F117"/>
    <mergeCell ref="C121:F121"/>
    <mergeCell ref="C115:F115"/>
    <mergeCell ref="C116:F116"/>
    <mergeCell ref="C123:F123"/>
    <mergeCell ref="C18:F18"/>
    <mergeCell ref="C8:F8"/>
    <mergeCell ref="C9:F9"/>
    <mergeCell ref="C10:F10"/>
    <mergeCell ref="C64:F64"/>
    <mergeCell ref="C20:F20"/>
    <mergeCell ref="C13:F13"/>
    <mergeCell ref="C14:F14"/>
    <mergeCell ref="C15:F15"/>
    <mergeCell ref="C16:F16"/>
    <mergeCell ref="C17:F17"/>
    <mergeCell ref="B63:I63"/>
    <mergeCell ref="C61:I61"/>
    <mergeCell ref="C50:I50"/>
    <mergeCell ref="B47:I47"/>
    <mergeCell ref="B52:I52"/>
    <mergeCell ref="C48:F48"/>
    <mergeCell ref="C49:F49"/>
    <mergeCell ref="C53:F53"/>
    <mergeCell ref="B35:I35"/>
    <mergeCell ref="C39:I39"/>
    <mergeCell ref="C42:F42"/>
    <mergeCell ref="C43:F43"/>
    <mergeCell ref="C44:F44"/>
    <mergeCell ref="C69:F69"/>
    <mergeCell ref="C70:F70"/>
    <mergeCell ref="C74:F74"/>
    <mergeCell ref="C75:F75"/>
    <mergeCell ref="C76:F76"/>
    <mergeCell ref="C77:F77"/>
    <mergeCell ref="C99:F99"/>
    <mergeCell ref="C100:F100"/>
    <mergeCell ref="C36:F36"/>
    <mergeCell ref="C37:F37"/>
    <mergeCell ref="C65:F65"/>
    <mergeCell ref="C66:F66"/>
    <mergeCell ref="C67:F67"/>
    <mergeCell ref="C68:F68"/>
    <mergeCell ref="C38:F38"/>
    <mergeCell ref="C55:F55"/>
    <mergeCell ref="C56:F56"/>
    <mergeCell ref="C57:F57"/>
    <mergeCell ref="C58:F58"/>
    <mergeCell ref="C59:F59"/>
    <mergeCell ref="C60:F60"/>
    <mergeCell ref="C45:I45"/>
    <mergeCell ref="B41:I41"/>
    <mergeCell ref="C94:F94"/>
    <mergeCell ref="G171:J171"/>
    <mergeCell ref="G169:J169"/>
    <mergeCell ref="G170:J170"/>
    <mergeCell ref="G168:J168"/>
    <mergeCell ref="C71:I71"/>
    <mergeCell ref="B73:I73"/>
    <mergeCell ref="B139:I139"/>
    <mergeCell ref="G153:J153"/>
    <mergeCell ref="C112:I112"/>
    <mergeCell ref="C137:I137"/>
    <mergeCell ref="C81:I81"/>
    <mergeCell ref="C78:F78"/>
    <mergeCell ref="C79:F79"/>
    <mergeCell ref="C80:F80"/>
    <mergeCell ref="C84:F84"/>
    <mergeCell ref="C85:F85"/>
    <mergeCell ref="C86:F86"/>
    <mergeCell ref="C90:F90"/>
    <mergeCell ref="C91:F91"/>
    <mergeCell ref="C92:F92"/>
    <mergeCell ref="C93:F93"/>
    <mergeCell ref="C106:F106"/>
    <mergeCell ref="C101:F101"/>
    <mergeCell ref="C105:F105"/>
    <mergeCell ref="B12:F12"/>
    <mergeCell ref="E19:F19"/>
    <mergeCell ref="C54:F54"/>
    <mergeCell ref="B1:L1"/>
    <mergeCell ref="B135:I135"/>
    <mergeCell ref="B104:I104"/>
    <mergeCell ref="C102:I102"/>
    <mergeCell ref="B89:I89"/>
    <mergeCell ref="C87:I87"/>
    <mergeCell ref="B83:I83"/>
    <mergeCell ref="B127:I127"/>
    <mergeCell ref="C133:I133"/>
    <mergeCell ref="C125:I125"/>
    <mergeCell ref="B120:I120"/>
    <mergeCell ref="B114:I114"/>
    <mergeCell ref="C118:I118"/>
    <mergeCell ref="B29:I29"/>
    <mergeCell ref="C2:C4"/>
    <mergeCell ref="C33:I33"/>
    <mergeCell ref="G2:I2"/>
    <mergeCell ref="G3:I3"/>
    <mergeCell ref="C30:F30"/>
    <mergeCell ref="C31:F31"/>
    <mergeCell ref="C32:F32"/>
  </mergeCells>
  <phoneticPr fontId="55" type="noConversion"/>
  <conditionalFormatting sqref="I30">
    <cfRule type="expression" dxfId="54" priority="716">
      <formula>H21=Condensed</formula>
    </cfRule>
  </conditionalFormatting>
  <conditionalFormatting sqref="I36">
    <cfRule type="expression" dxfId="53" priority="679">
      <formula>H32=Condensed</formula>
    </cfRule>
  </conditionalFormatting>
  <conditionalFormatting sqref="G36 G109 G44 G60 G66 G86">
    <cfRule type="expression" dxfId="52" priority="674">
      <formula>C32=Condensed</formula>
    </cfRule>
  </conditionalFormatting>
  <conditionalFormatting sqref="I42 I44">
    <cfRule type="expression" dxfId="51" priority="669">
      <formula>H38=Condensed</formula>
    </cfRule>
  </conditionalFormatting>
  <conditionalFormatting sqref="G42">
    <cfRule type="expression" dxfId="50" priority="664">
      <formula>C38=Condensed</formula>
    </cfRule>
  </conditionalFormatting>
  <conditionalFormatting sqref="I53 I60">
    <cfRule type="expression" dxfId="49" priority="649">
      <formula>H49=Condensed</formula>
    </cfRule>
  </conditionalFormatting>
  <conditionalFormatting sqref="G53">
    <cfRule type="expression" dxfId="48" priority="644">
      <formula>C49=Condensed</formula>
    </cfRule>
  </conditionalFormatting>
  <conditionalFormatting sqref="I64 I66">
    <cfRule type="expression" dxfId="47" priority="639">
      <formula>H60=Condensed</formula>
    </cfRule>
  </conditionalFormatting>
  <conditionalFormatting sqref="G64">
    <cfRule type="expression" dxfId="46" priority="634">
      <formula>C60=Condensed</formula>
    </cfRule>
  </conditionalFormatting>
  <conditionalFormatting sqref="I74">
    <cfRule type="expression" dxfId="45" priority="629">
      <formula>H70=Condensed</formula>
    </cfRule>
  </conditionalFormatting>
  <conditionalFormatting sqref="G74">
    <cfRule type="expression" dxfId="44" priority="624">
      <formula>C70=Condensed</formula>
    </cfRule>
  </conditionalFormatting>
  <conditionalFormatting sqref="I84 I86">
    <cfRule type="expression" dxfId="43" priority="619">
      <formula>H80=Condensed</formula>
    </cfRule>
  </conditionalFormatting>
  <conditionalFormatting sqref="G84">
    <cfRule type="expression" dxfId="42" priority="614">
      <formula>C80=Condensed</formula>
    </cfRule>
  </conditionalFormatting>
  <conditionalFormatting sqref="I90">
    <cfRule type="expression" dxfId="41" priority="609">
      <formula>H95=Condensed</formula>
    </cfRule>
  </conditionalFormatting>
  <conditionalFormatting sqref="G90">
    <cfRule type="expression" dxfId="40" priority="604">
      <formula>C95=Condensed</formula>
    </cfRule>
  </conditionalFormatting>
  <conditionalFormatting sqref="I122">
    <cfRule type="expression" dxfId="39" priority="579">
      <formula>H118=Condensed</formula>
    </cfRule>
  </conditionalFormatting>
  <conditionalFormatting sqref="G122">
    <cfRule type="expression" dxfId="38" priority="574">
      <formula>C118=Condensed</formula>
    </cfRule>
  </conditionalFormatting>
  <conditionalFormatting sqref="I130">
    <cfRule type="expression" dxfId="37" priority="569">
      <formula>H126=Condensed</formula>
    </cfRule>
  </conditionalFormatting>
  <conditionalFormatting sqref="G130">
    <cfRule type="expression" dxfId="36" priority="564">
      <formula>C126=Condensed</formula>
    </cfRule>
  </conditionalFormatting>
  <conditionalFormatting sqref="I109">
    <cfRule type="expression" dxfId="35" priority="856">
      <formula>H105=Condensed</formula>
    </cfRule>
  </conditionalFormatting>
  <conditionalFormatting sqref="I75">
    <cfRule type="expression" dxfId="34" priority="873">
      <formula>H65=Condensed</formula>
    </cfRule>
  </conditionalFormatting>
  <conditionalFormatting sqref="I91:I92">
    <cfRule type="expression" dxfId="33" priority="180">
      <formula>H97=Condensed</formula>
    </cfRule>
  </conditionalFormatting>
  <conditionalFormatting sqref="I97">
    <cfRule type="expression" dxfId="32" priority="978">
      <formula>H89=Condensed</formula>
    </cfRule>
  </conditionalFormatting>
  <conditionalFormatting sqref="I93:I94">
    <cfRule type="expression" dxfId="31" priority="171">
      <formula>H86=Condensed</formula>
    </cfRule>
  </conditionalFormatting>
  <conditionalFormatting sqref="G93:G94">
    <cfRule type="expression" dxfId="30" priority="166">
      <formula>C86=Condensed</formula>
    </cfRule>
  </conditionalFormatting>
  <conditionalFormatting sqref="I36:I38 G36:G38 I42:I44 G42:G44 I84:I86 G84:G86 I136 G136 G30:G32 I30:I32 G53 I53 G64:G70 I64:I70 G74:G80 I74:I80 G105:G111 I105:I111 G115:G117 I115:I117 G128:G132 I128:I132 G121:G124 I121:I124 G90:G101 I90:I101 I48:I49 G48:G49 G140:G151 I140:I151 I55:I60 G55:G60">
    <cfRule type="cellIs" dxfId="29" priority="979" operator="equal">
      <formula>$G$158</formula>
    </cfRule>
    <cfRule type="cellIs" dxfId="28" priority="980" operator="equal">
      <formula>$G$159</formula>
    </cfRule>
    <cfRule type="cellIs" dxfId="27" priority="981" operator="equal">
      <formula>$G$157</formula>
    </cfRule>
    <cfRule type="cellIs" dxfId="26" priority="982" operator="equal">
      <formula>$G$156</formula>
    </cfRule>
  </conditionalFormatting>
  <conditionalFormatting sqref="C13:D13">
    <cfRule type="containsText" dxfId="25" priority="13" operator="containsText" text="Example:">
      <formula>NOT(ISERROR(SEARCH("Example:",C13)))</formula>
    </cfRule>
  </conditionalFormatting>
  <conditionalFormatting sqref="G38 I38 G32 I32 G57 I57 G59 I59 G65 I65 G67 I67 G77 I77 G101 I101 G110 I110 G123 I123 G121 I121 G129 I129">
    <cfRule type="expression" dxfId="24" priority="983">
      <formula>$C$10="Condensed"</formula>
    </cfRule>
  </conditionalFormatting>
  <conditionalFormatting sqref="C38:D38 C32:D32 C70:D70 C80:D80 C101:D101 C117:D117">
    <cfRule type="expression" dxfId="23" priority="984">
      <formula>$C$10="Condensed"</formula>
    </cfRule>
  </conditionalFormatting>
  <conditionalFormatting sqref="G30">
    <cfRule type="expression" dxfId="22" priority="986">
      <formula>C10=Condensed</formula>
    </cfRule>
  </conditionalFormatting>
  <conditionalFormatting sqref="C57:D57 C59:D59 C65:D65 C67:D67 C69:D69 C77:D77 C79:D79 C110:D110 C116:D116 C129:D129 C123:D123 C95:D96 C98:D99 C106:D107 C141:D151">
    <cfRule type="expression" dxfId="21" priority="990">
      <formula>$C$10="Condensed"</formula>
    </cfRule>
  </conditionalFormatting>
  <conditionalFormatting sqref="G69 I69 G79 I79 G95 I95 G106 I106 G116 I116 G98 I98 G140 I140">
    <cfRule type="expression" dxfId="20" priority="1004">
      <formula>$C$10="Condensed"</formula>
    </cfRule>
  </conditionalFormatting>
  <conditionalFormatting sqref="G70 I70 G80 I80 G96 I96 G107 I107 G117 I117 G99 I99">
    <cfRule type="expression" dxfId="19" priority="1005">
      <formula>$C$10="Condensed"</formula>
    </cfRule>
  </conditionalFormatting>
  <conditionalFormatting sqref="C121:D121 C140:D140">
    <cfRule type="expression" dxfId="18" priority="1052">
      <formula>$C$10="Condensed"</formula>
    </cfRule>
  </conditionalFormatting>
  <conditionalFormatting sqref="G140:G151 I140:I151">
    <cfRule type="expression" dxfId="17" priority="1057">
      <formula>$C$10="Condensed"</formula>
    </cfRule>
  </conditionalFormatting>
  <conditionalFormatting sqref="G75">
    <cfRule type="expression" dxfId="16" priority="1064">
      <formula>C65=Condensed</formula>
    </cfRule>
  </conditionalFormatting>
  <conditionalFormatting sqref="G91:G92">
    <cfRule type="expression" dxfId="15" priority="1065">
      <formula>C97=Condensed</formula>
    </cfRule>
  </conditionalFormatting>
  <conditionalFormatting sqref="G97">
    <cfRule type="expression" dxfId="14" priority="1066">
      <formula>C89=Condensed</formula>
    </cfRule>
  </conditionalFormatting>
  <conditionalFormatting sqref="C14:D14">
    <cfRule type="containsText" dxfId="13" priority="12" operator="containsText" text="Example:">
      <formula>NOT(ISERROR(SEARCH("Example:",C14)))</formula>
    </cfRule>
  </conditionalFormatting>
  <conditionalFormatting sqref="C15:D15">
    <cfRule type="containsText" dxfId="12" priority="11" operator="containsText" text="Example:">
      <formula>NOT(ISERROR(SEARCH("Example:",C15)))</formula>
    </cfRule>
  </conditionalFormatting>
  <conditionalFormatting sqref="C16:D16">
    <cfRule type="containsText" dxfId="11" priority="10" operator="containsText" text="Example:">
      <formula>NOT(ISERROR(SEARCH("Example:",C16)))</formula>
    </cfRule>
  </conditionalFormatting>
  <conditionalFormatting sqref="C17:D17">
    <cfRule type="containsText" dxfId="10" priority="9" operator="containsText" text="Example:">
      <formula>NOT(ISERROR(SEARCH("Example:",C17)))</formula>
    </cfRule>
  </conditionalFormatting>
  <conditionalFormatting sqref="C18:D19">
    <cfRule type="containsText" dxfId="9" priority="8" operator="containsText" text="Example:">
      <formula>NOT(ISERROR(SEARCH("Example:",C18)))</formula>
    </cfRule>
  </conditionalFormatting>
  <conditionalFormatting sqref="C8:D8">
    <cfRule type="containsText" dxfId="8" priority="7" operator="containsText" text="Example:">
      <formula>NOT(ISERROR(SEARCH("Example:",C8)))</formula>
    </cfRule>
  </conditionalFormatting>
  <conditionalFormatting sqref="C9:D9">
    <cfRule type="containsText" dxfId="7" priority="6" operator="containsText" text="Example:">
      <formula>NOT(ISERROR(SEARCH("Example:",C9)))</formula>
    </cfRule>
  </conditionalFormatting>
  <conditionalFormatting sqref="C20:D20">
    <cfRule type="containsText" dxfId="6" priority="5" operator="containsText" text="Example:">
      <formula>NOT(ISERROR(SEARCH("Example:",C20)))</formula>
    </cfRule>
  </conditionalFormatting>
  <conditionalFormatting sqref="G56">
    <cfRule type="expression" dxfId="5" priority="1067">
      <formula>C51=Condensed</formula>
    </cfRule>
  </conditionalFormatting>
  <conditionalFormatting sqref="I56">
    <cfRule type="expression" dxfId="4" priority="1068">
      <formula>H51=Condensed</formula>
    </cfRule>
  </conditionalFormatting>
  <conditionalFormatting sqref="G54 I54">
    <cfRule type="cellIs" dxfId="3" priority="1" operator="equal">
      <formula>$G$158</formula>
    </cfRule>
    <cfRule type="cellIs" dxfId="2" priority="2" operator="equal">
      <formula>$G$159</formula>
    </cfRule>
    <cfRule type="cellIs" dxfId="1" priority="3" operator="equal">
      <formula>$G$157</formula>
    </cfRule>
    <cfRule type="cellIs" dxfId="0" priority="4" operator="equal">
      <formula>$G$156</formula>
    </cfRule>
  </conditionalFormatting>
  <dataValidations count="4">
    <dataValidation type="list" allowBlank="1" showInputMessage="1" showErrorMessage="1" sqref="JC100 KSM100 KIQ100 JYU100 JOY100 JFC100 IVG100 ILK100 IBO100 HRS100 HHW100 GYA100 GOE100 GEI100 FUM100 FKQ100 FAU100 EQY100 EHC100 DXG100 DNK100 DDO100 CTS100 CJW100 CAA100 BQE100 BGI100 AWM100 AMQ100 ACU100 SY100 KSM90:KSM98 JC90:JC98 SY90:SY98 ACU90:ACU98 AMQ90:AMQ98 AWM90:AWM98 BGI90:BGI98 BQE90:BQE98 CAA90:CAA98 CJW90:CJW98 CTS90:CTS98 DDO90:DDO98 DNK90:DNK98 DXG90:DXG98 EHC90:EHC98 EQY90:EQY98 FAU90:FAU98 FKQ90:FKQ98 FUM90:FUM98 GEI90:GEI98 GOE90:GOE98 GYA90:GYA98 HHW90:HHW98 HRS90:HRS98 IBO90:IBO98 ILK90:ILK98 IVG90:IVG98 JFC90:JFC98 JOY90:JOY98 JYU90:JYU98 KIQ90:KIQ98 CAA105:CAA111 BQE105:BQE111 CJW105:CJW111 CTS105:CTS111 DDO105:DDO111 DNK105:DNK111 DXG105:DXG111 EHC105:EHC111 EQY105:EQY111 FAU105:FAU111 FKQ105:FKQ111 FUM105:FUM111 GEI105:GEI111 GOE105:GOE111 GYA105:GYA111 HHW105:HHW111 HRS105:HRS111 IBO105:IBO111 ILK105:ILK111 IVG105:IVG111 JFC105:JFC111 JOY105:JOY111 JYU105:JYU111 KIQ105:KIQ111 KSM105:KSM111 JC105:JC111 SY105:SY111 ACU105:ACU111 AMQ105:AMQ111 AWM105:AWM111 BGI105:BGI111">
      <formula1>#REF!</formula1>
    </dataValidation>
    <dataValidation type="list" allowBlank="1" showInputMessage="1" showErrorMessage="1" sqref="G140:G151 I136 G136 G128:G132 G121:G124 G115:G117 G105:G111 G90:G101 G84:G86 G74:G80 G64:G70 G53:G60 G48:G49 G42:G44 G36:G38 G30:G32 I53:I60 I64:I70 I36:I38 I42:I44 I48:I49 I90:I101 I74:I80 I115:I117 I105:I111 I128:I132 I121:I124 I30:I32 I84:I86 I140:I151">
      <formula1>$G$156:$G$159</formula1>
    </dataValidation>
    <dataValidation type="list" allowBlank="1" showInputMessage="1" showErrorMessage="1" sqref="C10:D10">
      <formula1>$G$162:$G$163</formula1>
    </dataValidation>
    <dataValidation type="list" allowBlank="1" showInputMessage="1" showErrorMessage="1" sqref="C19">
      <formula1>$G$156:$G$157</formula1>
    </dataValidation>
  </dataValidations>
  <printOptions horizontalCentered="1"/>
  <pageMargins left="0.25" right="0.25" top="0.5" bottom="0.75" header="0.3" footer="0.3"/>
  <pageSetup paperSize="9" scale="42" fitToHeight="0" orientation="portrait" blackAndWhite="1" r:id="rId1"/>
  <headerFooter alignWithMargins="0">
    <oddHeader>&amp;CEnergy Model Review Checklist</oddHeader>
    <oddFooter>&amp;L&amp;"Arial,Regular"&amp;6&amp;Z
&amp;F : &amp;A&amp;R&amp;"Arial,Regular"&amp;6Page &amp;P of &amp;N
Printed &amp;D  Time &amp;T</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B1:I135"/>
  <sheetViews>
    <sheetView showGridLines="0" zoomScaleNormal="100" workbookViewId="0">
      <selection activeCell="C27" sqref="C27"/>
    </sheetView>
  </sheetViews>
  <sheetFormatPr defaultColWidth="9" defaultRowHeight="15.75"/>
  <cols>
    <col min="1" max="1" width="1.25" style="68" customWidth="1"/>
    <col min="2" max="2" width="28.75" style="68" customWidth="1"/>
    <col min="3" max="9" width="20.625" style="68" customWidth="1"/>
    <col min="10" max="16384" width="9" style="68"/>
  </cols>
  <sheetData>
    <row r="1" spans="2:9" ht="7.5" customHeight="1">
      <c r="B1" s="133"/>
      <c r="C1" s="133"/>
      <c r="D1" s="133"/>
      <c r="E1" s="133"/>
      <c r="F1" s="133"/>
      <c r="G1" s="133"/>
      <c r="H1" s="133"/>
      <c r="I1" s="133"/>
    </row>
    <row r="2" spans="2:9" ht="15.75" customHeight="1">
      <c r="B2" s="134" t="s">
        <v>0</v>
      </c>
      <c r="C2" s="207" t="s">
        <v>70</v>
      </c>
      <c r="D2" s="207"/>
      <c r="E2" s="207"/>
      <c r="F2" s="207"/>
      <c r="G2" s="132" t="str">
        <f>Project_Name</f>
        <v>Carbon Free Boston</v>
      </c>
      <c r="H2" s="133"/>
      <c r="I2" s="133"/>
    </row>
    <row r="3" spans="2:9" ht="15.75" customHeight="1">
      <c r="B3" s="131" t="s">
        <v>3</v>
      </c>
      <c r="C3" s="207"/>
      <c r="D3" s="207"/>
      <c r="E3" s="207"/>
      <c r="F3" s="207"/>
      <c r="G3" s="132" t="str">
        <f>Project_Number</f>
        <v>259104-00</v>
      </c>
      <c r="H3" s="133"/>
      <c r="I3" s="133"/>
    </row>
    <row r="4" spans="2:9" ht="15.75" customHeight="1">
      <c r="B4" s="125" t="s">
        <v>5</v>
      </c>
      <c r="C4" s="207"/>
      <c r="D4" s="207"/>
      <c r="E4" s="207"/>
      <c r="F4" s="207"/>
      <c r="G4" s="132"/>
      <c r="H4" s="133"/>
      <c r="I4" s="133"/>
    </row>
    <row r="5" spans="2:9" ht="20.25">
      <c r="B5" s="133"/>
      <c r="C5" s="133"/>
      <c r="D5" s="133"/>
      <c r="E5" s="133"/>
      <c r="F5" s="133"/>
      <c r="G5" s="14"/>
      <c r="H5" s="14"/>
      <c r="I5" s="14"/>
    </row>
    <row r="7" spans="2:9" ht="15.75" customHeight="1">
      <c r="B7" s="212" t="s">
        <v>71</v>
      </c>
      <c r="C7" s="213"/>
      <c r="D7" s="133"/>
      <c r="E7" s="214" t="s">
        <v>72</v>
      </c>
      <c r="F7" s="215"/>
      <c r="G7" s="216"/>
      <c r="H7" s="133"/>
      <c r="I7" s="133"/>
    </row>
    <row r="8" spans="2:9" ht="15.75" customHeight="1">
      <c r="B8" s="132" t="s">
        <v>73</v>
      </c>
      <c r="C8" s="89" t="s">
        <v>145</v>
      </c>
      <c r="D8" s="133"/>
      <c r="E8" s="78" t="s">
        <v>74</v>
      </c>
      <c r="F8" s="78" t="s">
        <v>75</v>
      </c>
      <c r="G8" s="78" t="s">
        <v>76</v>
      </c>
      <c r="H8" s="133"/>
      <c r="I8" s="133"/>
    </row>
    <row r="9" spans="2:9" ht="15.75" customHeight="1">
      <c r="B9" s="132" t="s">
        <v>77</v>
      </c>
      <c r="C9" s="134" t="s">
        <v>145</v>
      </c>
      <c r="D9" s="133"/>
      <c r="E9" s="79" t="s">
        <v>78</v>
      </c>
      <c r="F9" s="80">
        <v>0.17610000000000001</v>
      </c>
      <c r="G9" s="79" t="s">
        <v>79</v>
      </c>
      <c r="H9" s="133"/>
      <c r="I9" s="133"/>
    </row>
    <row r="10" spans="2:9" ht="15.75" customHeight="1">
      <c r="B10" s="132" t="s">
        <v>80</v>
      </c>
      <c r="C10" s="134" t="s">
        <v>144</v>
      </c>
      <c r="D10" s="133"/>
      <c r="E10" s="79" t="s">
        <v>81</v>
      </c>
      <c r="F10" s="79">
        <v>0.87</v>
      </c>
      <c r="G10" s="79" t="s">
        <v>82</v>
      </c>
      <c r="H10" s="133"/>
      <c r="I10" s="133"/>
    </row>
    <row r="11" spans="2:9" ht="15.75" customHeight="1">
      <c r="B11" s="132" t="s">
        <v>83</v>
      </c>
      <c r="C11" s="134" t="s">
        <v>81</v>
      </c>
      <c r="D11" s="133"/>
      <c r="E11" s="79" t="s">
        <v>84</v>
      </c>
      <c r="F11" s="80">
        <f>2.11888/10.764</f>
        <v>0.19684875510962468</v>
      </c>
      <c r="G11" s="79" t="s">
        <v>85</v>
      </c>
      <c r="H11" s="133"/>
      <c r="I11" s="133"/>
    </row>
    <row r="12" spans="2:9" ht="15.75" customHeight="1">
      <c r="B12" s="132" t="s">
        <v>86</v>
      </c>
      <c r="C12" s="134" t="s">
        <v>158</v>
      </c>
      <c r="D12" s="133"/>
      <c r="E12" s="79" t="s">
        <v>87</v>
      </c>
      <c r="F12" s="81">
        <f>10.764</f>
        <v>10.763999999999999</v>
      </c>
      <c r="G12" s="79" t="s">
        <v>88</v>
      </c>
      <c r="H12" s="133"/>
      <c r="I12" s="133"/>
    </row>
    <row r="13" spans="2:9" ht="15.75" customHeight="1">
      <c r="B13" s="132" t="s">
        <v>89</v>
      </c>
      <c r="C13" s="134" t="s">
        <v>161</v>
      </c>
      <c r="D13" s="133"/>
      <c r="E13" s="79" t="s">
        <v>90</v>
      </c>
      <c r="F13" s="81">
        <v>3.28</v>
      </c>
      <c r="G13" s="79" t="s">
        <v>91</v>
      </c>
      <c r="H13" s="133"/>
      <c r="I13" s="133"/>
    </row>
    <row r="14" spans="2:9" ht="15.75" customHeight="1">
      <c r="B14" s="132" t="s">
        <v>92</v>
      </c>
      <c r="C14" s="134" t="s">
        <v>167</v>
      </c>
      <c r="D14" s="133"/>
      <c r="E14" s="79" t="s">
        <v>93</v>
      </c>
      <c r="F14" s="79">
        <v>3.4119999999999999</v>
      </c>
      <c r="G14" s="79" t="s">
        <v>94</v>
      </c>
      <c r="H14" s="133"/>
      <c r="I14" s="133"/>
    </row>
    <row r="15" spans="2:9" ht="15.75" customHeight="1">
      <c r="B15" s="132" t="s">
        <v>95</v>
      </c>
      <c r="C15" s="134" t="s">
        <v>170</v>
      </c>
      <c r="D15" s="133"/>
      <c r="E15" s="79" t="s">
        <v>96</v>
      </c>
      <c r="F15" s="80">
        <v>0.26417200000000002</v>
      </c>
      <c r="G15" s="79" t="s">
        <v>97</v>
      </c>
      <c r="H15" s="133"/>
      <c r="I15" s="133"/>
    </row>
    <row r="16" spans="2:9" ht="15.75" customHeight="1">
      <c r="B16" s="132" t="s">
        <v>98</v>
      </c>
      <c r="C16" s="134" t="s">
        <v>174</v>
      </c>
      <c r="D16" s="133"/>
      <c r="E16" s="79" t="s">
        <v>99</v>
      </c>
      <c r="F16" s="81">
        <v>15.85037</v>
      </c>
      <c r="G16" s="79" t="s">
        <v>100</v>
      </c>
      <c r="H16" s="133"/>
      <c r="I16" s="133"/>
    </row>
    <row r="17" spans="2:9" ht="15.75" customHeight="1">
      <c r="B17" s="132" t="s">
        <v>101</v>
      </c>
      <c r="C17" s="134" t="s">
        <v>176</v>
      </c>
      <c r="D17" s="133"/>
      <c r="E17" s="79" t="s">
        <v>102</v>
      </c>
      <c r="F17" s="81">
        <v>2.1188799999999999</v>
      </c>
      <c r="G17" s="79" t="s">
        <v>100</v>
      </c>
      <c r="H17" s="133"/>
      <c r="I17" s="133"/>
    </row>
    <row r="18" spans="2:9" ht="15.75" customHeight="1">
      <c r="B18" s="132" t="s">
        <v>103</v>
      </c>
      <c r="C18" s="134" t="s">
        <v>180</v>
      </c>
      <c r="D18" s="133"/>
      <c r="E18" s="79" t="s">
        <v>104</v>
      </c>
      <c r="F18" s="81">
        <f>2.3067</f>
        <v>2.3067000000000002</v>
      </c>
      <c r="G18" s="79" t="s">
        <v>105</v>
      </c>
      <c r="H18" s="133"/>
      <c r="I18" s="133"/>
    </row>
    <row r="19" spans="2:9" ht="15.75" customHeight="1">
      <c r="B19" s="132" t="s">
        <v>106</v>
      </c>
      <c r="C19" s="134" t="s">
        <v>184</v>
      </c>
      <c r="D19" s="133"/>
      <c r="E19" s="79" t="s">
        <v>104</v>
      </c>
      <c r="F19" s="81">
        <f>1/2.989</f>
        <v>0.3345600535296086</v>
      </c>
      <c r="G19" s="79" t="s">
        <v>107</v>
      </c>
      <c r="H19" s="133"/>
      <c r="I19" s="133"/>
    </row>
    <row r="20" spans="2:9" ht="15.75" customHeight="1">
      <c r="B20" s="132" t="s">
        <v>108</v>
      </c>
      <c r="C20" s="134" t="s">
        <v>187</v>
      </c>
      <c r="D20" s="133"/>
      <c r="E20" s="79" t="s">
        <v>109</v>
      </c>
      <c r="F20" s="82">
        <v>249</v>
      </c>
      <c r="G20" s="79" t="s">
        <v>110</v>
      </c>
      <c r="H20" s="133"/>
      <c r="I20" s="133"/>
    </row>
    <row r="21" spans="2:9" s="109" customFormat="1" ht="15.75" customHeight="1">
      <c r="B21" s="132" t="s">
        <v>111</v>
      </c>
      <c r="C21" s="134" t="s">
        <v>189</v>
      </c>
      <c r="D21" s="133"/>
      <c r="E21" s="79" t="s">
        <v>112</v>
      </c>
      <c r="F21" s="80">
        <v>3.4119999999999999</v>
      </c>
      <c r="G21" s="79" t="s">
        <v>113</v>
      </c>
      <c r="H21" s="133"/>
      <c r="I21" s="133"/>
    </row>
    <row r="22" spans="2:9" ht="15" customHeight="1">
      <c r="B22" s="132" t="s">
        <v>114</v>
      </c>
      <c r="C22" s="134" t="s">
        <v>193</v>
      </c>
      <c r="D22" s="133"/>
      <c r="E22" s="79" t="s">
        <v>115</v>
      </c>
      <c r="F22" s="80">
        <v>3.5168525000000002</v>
      </c>
      <c r="G22" s="79" t="s">
        <v>116</v>
      </c>
      <c r="H22" s="133"/>
      <c r="I22" s="133"/>
    </row>
    <row r="23" spans="2:9" ht="15" customHeight="1">
      <c r="B23" s="132" t="s">
        <v>117</v>
      </c>
      <c r="C23" s="134" t="s">
        <v>102</v>
      </c>
      <c r="D23" s="133"/>
      <c r="E23" s="79" t="s">
        <v>93</v>
      </c>
      <c r="F23" s="83">
        <v>12000</v>
      </c>
      <c r="G23" s="79" t="s">
        <v>116</v>
      </c>
      <c r="H23" s="133"/>
      <c r="I23" s="133"/>
    </row>
    <row r="24" spans="2:9" ht="15" customHeight="1">
      <c r="B24" s="132" t="s">
        <v>118</v>
      </c>
      <c r="C24" s="134" t="s">
        <v>99</v>
      </c>
      <c r="D24" s="133"/>
      <c r="E24" s="79" t="s">
        <v>94</v>
      </c>
      <c r="F24" s="82">
        <v>746</v>
      </c>
      <c r="G24" s="79" t="s">
        <v>119</v>
      </c>
      <c r="H24" s="133"/>
      <c r="I24" s="133"/>
    </row>
    <row r="25" spans="2:9" ht="15" customHeight="1">
      <c r="B25" s="132" t="s">
        <v>120</v>
      </c>
      <c r="C25" s="134" t="s">
        <v>198</v>
      </c>
      <c r="D25" s="133"/>
      <c r="E25" s="78" t="s">
        <v>76</v>
      </c>
      <c r="F25" s="78" t="s">
        <v>75</v>
      </c>
      <c r="G25" s="78" t="s">
        <v>121</v>
      </c>
      <c r="H25" s="133"/>
      <c r="I25" s="133"/>
    </row>
    <row r="26" spans="2:9" ht="15.75" customHeight="1">
      <c r="B26" s="154" t="s">
        <v>457</v>
      </c>
      <c r="C26" s="134" t="s">
        <v>174</v>
      </c>
      <c r="D26" s="133"/>
      <c r="E26" s="133"/>
      <c r="F26" s="133"/>
      <c r="G26" s="133"/>
      <c r="H26" s="133"/>
      <c r="I26" s="133"/>
    </row>
    <row r="27" spans="2:9" ht="15.75" customHeight="1">
      <c r="B27" s="133"/>
      <c r="C27" s="133"/>
      <c r="D27" s="69"/>
      <c r="E27" s="214" t="s">
        <v>122</v>
      </c>
      <c r="F27" s="215"/>
      <c r="G27" s="216"/>
      <c r="H27" s="133"/>
      <c r="I27" s="133"/>
    </row>
    <row r="28" spans="2:9" ht="15.75" customHeight="1">
      <c r="B28" s="212" t="s">
        <v>123</v>
      </c>
      <c r="C28" s="213"/>
      <c r="D28" s="69"/>
      <c r="E28" s="209" t="s">
        <v>124</v>
      </c>
      <c r="F28" s="210"/>
      <c r="G28" s="211"/>
      <c r="H28" s="133"/>
      <c r="I28" s="133"/>
    </row>
    <row r="29" spans="2:9" ht="15.75" customHeight="1">
      <c r="B29" s="69" t="s">
        <v>125</v>
      </c>
      <c r="C29" s="69"/>
      <c r="D29" s="69"/>
      <c r="E29" s="209" t="s">
        <v>126</v>
      </c>
      <c r="F29" s="210"/>
      <c r="G29" s="211"/>
      <c r="H29" s="133"/>
      <c r="I29" s="133"/>
    </row>
    <row r="30" spans="2:9" ht="15.75" customHeight="1">
      <c r="B30" s="69" t="s">
        <v>127</v>
      </c>
      <c r="C30" s="69"/>
      <c r="D30" s="69"/>
      <c r="E30" s="133"/>
      <c r="F30" s="133"/>
      <c r="G30" s="133"/>
      <c r="H30" s="133"/>
      <c r="I30" s="133"/>
    </row>
    <row r="31" spans="2:9" ht="15.75" customHeight="1">
      <c r="B31" s="69" t="s">
        <v>128</v>
      </c>
      <c r="C31" s="69"/>
      <c r="D31" s="69"/>
      <c r="E31" s="133"/>
      <c r="F31" s="133"/>
      <c r="G31" s="133"/>
      <c r="H31" s="133"/>
      <c r="I31" s="133"/>
    </row>
    <row r="32" spans="2:9" ht="15.75" customHeight="1">
      <c r="B32" s="69" t="s">
        <v>129</v>
      </c>
      <c r="C32" s="69"/>
      <c r="D32" s="69"/>
      <c r="E32" s="133"/>
      <c r="F32" s="133"/>
      <c r="G32" s="133"/>
      <c r="H32" s="133"/>
      <c r="I32" s="133"/>
    </row>
    <row r="33" spans="2:6" ht="15.75" customHeight="1">
      <c r="B33" s="69" t="s">
        <v>130</v>
      </c>
      <c r="C33" s="69"/>
      <c r="D33" s="69"/>
      <c r="E33" s="133"/>
      <c r="F33" s="133"/>
    </row>
    <row r="34" spans="2:6" ht="15.75" customHeight="1">
      <c r="B34" s="69" t="s">
        <v>131</v>
      </c>
      <c r="C34" s="69"/>
      <c r="D34" s="69"/>
      <c r="E34" s="133"/>
      <c r="F34" s="133"/>
    </row>
    <row r="35" spans="2:6" ht="15.75" customHeight="1">
      <c r="B35" s="69" t="s">
        <v>132</v>
      </c>
      <c r="C35" s="69"/>
      <c r="D35" s="69"/>
      <c r="E35" s="133"/>
      <c r="F35" s="133"/>
    </row>
    <row r="36" spans="2:6" ht="15.75" customHeight="1">
      <c r="B36" s="69" t="s">
        <v>133</v>
      </c>
      <c r="C36" s="69"/>
      <c r="D36" s="69"/>
      <c r="E36" s="133"/>
      <c r="F36" s="133"/>
    </row>
    <row r="37" spans="2:6" ht="15.75" customHeight="1">
      <c r="B37" s="69" t="s">
        <v>134</v>
      </c>
      <c r="C37" s="69"/>
      <c r="D37" s="69"/>
      <c r="E37" s="133"/>
      <c r="F37" s="133"/>
    </row>
    <row r="38" spans="2:6" ht="15.75" customHeight="1">
      <c r="B38" s="69" t="s">
        <v>135</v>
      </c>
      <c r="C38" s="69"/>
      <c r="D38" s="69"/>
      <c r="E38" s="133"/>
      <c r="F38" s="133"/>
    </row>
    <row r="39" spans="2:6" ht="15.75" customHeight="1">
      <c r="B39" s="69" t="s">
        <v>136</v>
      </c>
      <c r="C39" s="69"/>
      <c r="D39" s="69"/>
      <c r="E39" s="133"/>
      <c r="F39" s="133"/>
    </row>
    <row r="40" spans="2:6" ht="15.75" customHeight="1">
      <c r="B40" s="69" t="s">
        <v>137</v>
      </c>
      <c r="C40" s="69"/>
      <c r="D40" s="69"/>
      <c r="E40" s="133"/>
      <c r="F40" s="133"/>
    </row>
    <row r="41" spans="2:6" ht="15.75" customHeight="1">
      <c r="B41" s="69" t="s">
        <v>138</v>
      </c>
      <c r="C41" s="69"/>
      <c r="D41" s="69"/>
      <c r="E41" s="133"/>
      <c r="F41" s="133"/>
    </row>
    <row r="42" spans="2:6" ht="15.75" customHeight="1">
      <c r="B42" s="69" t="s">
        <v>139</v>
      </c>
      <c r="C42" s="69"/>
      <c r="D42" s="133"/>
      <c r="E42" s="133"/>
      <c r="F42" s="133"/>
    </row>
    <row r="43" spans="2:6">
      <c r="B43" s="69" t="s">
        <v>140</v>
      </c>
      <c r="C43" s="69"/>
      <c r="D43" s="133"/>
      <c r="E43" s="133"/>
      <c r="F43" s="133"/>
    </row>
    <row r="44" spans="2:6">
      <c r="B44" s="69" t="s">
        <v>141</v>
      </c>
      <c r="C44" s="133"/>
      <c r="D44" s="133"/>
      <c r="E44" s="133"/>
      <c r="F44" s="133"/>
    </row>
    <row r="45" spans="2:6">
      <c r="B45" s="69" t="s">
        <v>142</v>
      </c>
      <c r="C45" s="133"/>
      <c r="D45" s="133"/>
      <c r="E45" s="133"/>
      <c r="F45" s="133"/>
    </row>
    <row r="46" spans="2:6" s="107" customFormat="1">
      <c r="B46" s="69"/>
      <c r="C46" s="133"/>
      <c r="D46" s="133"/>
      <c r="E46" s="133"/>
      <c r="F46" s="133"/>
    </row>
    <row r="48" spans="2:6">
      <c r="B48" s="110" t="s">
        <v>143</v>
      </c>
      <c r="C48" s="133"/>
      <c r="D48" s="133"/>
      <c r="E48" s="133"/>
      <c r="F48" s="133"/>
    </row>
    <row r="49" spans="2:2">
      <c r="B49" s="111" t="s">
        <v>144</v>
      </c>
    </row>
    <row r="50" spans="2:2" s="107" customFormat="1">
      <c r="B50" s="111" t="s">
        <v>145</v>
      </c>
    </row>
    <row r="51" spans="2:2" s="107" customFormat="1">
      <c r="B51" s="111" t="s">
        <v>146</v>
      </c>
    </row>
    <row r="52" spans="2:2">
      <c r="B52" s="111" t="s">
        <v>147</v>
      </c>
    </row>
    <row r="53" spans="2:2">
      <c r="B53" s="112"/>
    </row>
    <row r="54" spans="2:2">
      <c r="B54" s="110" t="s">
        <v>148</v>
      </c>
    </row>
    <row r="55" spans="2:2">
      <c r="B55" s="111" t="s">
        <v>144</v>
      </c>
    </row>
    <row r="56" spans="2:2">
      <c r="B56" s="111" t="s">
        <v>145</v>
      </c>
    </row>
    <row r="57" spans="2:2">
      <c r="B57" s="111" t="s">
        <v>149</v>
      </c>
    </row>
    <row r="58" spans="2:2" s="107" customFormat="1">
      <c r="B58" s="111" t="s">
        <v>146</v>
      </c>
    </row>
    <row r="59" spans="2:2" s="107" customFormat="1">
      <c r="B59" s="111" t="s">
        <v>147</v>
      </c>
    </row>
    <row r="60" spans="2:2">
      <c r="B60" s="111" t="s">
        <v>150</v>
      </c>
    </row>
    <row r="61" spans="2:2">
      <c r="B61" s="113"/>
    </row>
    <row r="62" spans="2:2">
      <c r="B62" s="110" t="s">
        <v>151</v>
      </c>
    </row>
    <row r="63" spans="2:2">
      <c r="B63" s="111" t="s">
        <v>81</v>
      </c>
    </row>
    <row r="64" spans="2:2">
      <c r="B64" s="111" t="s">
        <v>82</v>
      </c>
    </row>
    <row r="65" spans="2:2">
      <c r="B65" s="111" t="s">
        <v>152</v>
      </c>
    </row>
    <row r="66" spans="2:2">
      <c r="B66" s="114"/>
    </row>
    <row r="67" spans="2:2">
      <c r="B67" s="110" t="s">
        <v>153</v>
      </c>
    </row>
    <row r="68" spans="2:2">
      <c r="B68" s="111" t="s">
        <v>154</v>
      </c>
    </row>
    <row r="69" spans="2:2">
      <c r="B69" s="111" t="s">
        <v>155</v>
      </c>
    </row>
    <row r="70" spans="2:2">
      <c r="B70" s="111" t="s">
        <v>156</v>
      </c>
    </row>
    <row r="71" spans="2:2">
      <c r="B71" s="111" t="s">
        <v>157</v>
      </c>
    </row>
    <row r="72" spans="2:2">
      <c r="B72" s="111" t="s">
        <v>158</v>
      </c>
    </row>
    <row r="73" spans="2:2" s="88" customFormat="1">
      <c r="B73" s="111" t="s">
        <v>159</v>
      </c>
    </row>
    <row r="74" spans="2:2">
      <c r="B74" s="112"/>
    </row>
    <row r="75" spans="2:2">
      <c r="B75" s="110" t="s">
        <v>160</v>
      </c>
    </row>
    <row r="76" spans="2:2">
      <c r="B76" s="111" t="s">
        <v>161</v>
      </c>
    </row>
    <row r="77" spans="2:2">
      <c r="B77" s="111" t="s">
        <v>162</v>
      </c>
    </row>
    <row r="78" spans="2:2">
      <c r="B78" s="111" t="s">
        <v>163</v>
      </c>
    </row>
    <row r="79" spans="2:2">
      <c r="B79" s="111" t="s">
        <v>164</v>
      </c>
    </row>
    <row r="80" spans="2:2" s="88" customFormat="1">
      <c r="B80" s="111" t="s">
        <v>165</v>
      </c>
    </row>
    <row r="81" spans="2:2">
      <c r="B81" s="114"/>
    </row>
    <row r="82" spans="2:2">
      <c r="B82" s="110" t="s">
        <v>166</v>
      </c>
    </row>
    <row r="83" spans="2:2">
      <c r="B83" s="111" t="s">
        <v>167</v>
      </c>
    </row>
    <row r="84" spans="2:2">
      <c r="B84" s="111" t="s">
        <v>168</v>
      </c>
    </row>
    <row r="85" spans="2:2">
      <c r="B85" s="112"/>
    </row>
    <row r="86" spans="2:2">
      <c r="B86" s="110" t="s">
        <v>169</v>
      </c>
    </row>
    <row r="87" spans="2:2">
      <c r="B87" s="111" t="s">
        <v>170</v>
      </c>
    </row>
    <row r="88" spans="2:2">
      <c r="B88" s="111" t="s">
        <v>171</v>
      </c>
    </row>
    <row r="89" spans="2:2">
      <c r="B89" s="114"/>
    </row>
    <row r="90" spans="2:2">
      <c r="B90" s="110" t="s">
        <v>172</v>
      </c>
    </row>
    <row r="91" spans="2:2">
      <c r="B91" s="111" t="s">
        <v>173</v>
      </c>
    </row>
    <row r="92" spans="2:2">
      <c r="B92" s="111" t="s">
        <v>174</v>
      </c>
    </row>
    <row r="93" spans="2:2">
      <c r="B93" s="111" t="s">
        <v>170</v>
      </c>
    </row>
    <row r="94" spans="2:2">
      <c r="B94" s="111" t="s">
        <v>171</v>
      </c>
    </row>
    <row r="95" spans="2:2">
      <c r="B95" s="115"/>
    </row>
    <row r="96" spans="2:2">
      <c r="B96" s="110" t="s">
        <v>175</v>
      </c>
    </row>
    <row r="97" spans="2:2">
      <c r="B97" s="111" t="s">
        <v>176</v>
      </c>
    </row>
    <row r="98" spans="2:2">
      <c r="B98" s="111" t="s">
        <v>177</v>
      </c>
    </row>
    <row r="99" spans="2:2">
      <c r="B99" s="115"/>
    </row>
    <row r="100" spans="2:2">
      <c r="B100" s="110" t="s">
        <v>178</v>
      </c>
    </row>
    <row r="101" spans="2:2">
      <c r="B101" s="111" t="s">
        <v>179</v>
      </c>
    </row>
    <row r="102" spans="2:2">
      <c r="B102" s="111" t="s">
        <v>180</v>
      </c>
    </row>
    <row r="103" spans="2:2">
      <c r="B103" s="111" t="s">
        <v>181</v>
      </c>
    </row>
    <row r="104" spans="2:2">
      <c r="B104" s="111" t="s">
        <v>182</v>
      </c>
    </row>
    <row r="105" spans="2:2">
      <c r="B105" s="115"/>
    </row>
    <row r="106" spans="2:2">
      <c r="B106" s="110" t="s">
        <v>183</v>
      </c>
    </row>
    <row r="107" spans="2:2">
      <c r="B107" s="111" t="s">
        <v>184</v>
      </c>
    </row>
    <row r="108" spans="2:2">
      <c r="B108" s="111" t="s">
        <v>185</v>
      </c>
    </row>
    <row r="109" spans="2:2">
      <c r="B109" s="115"/>
    </row>
    <row r="110" spans="2:2">
      <c r="B110" s="110" t="s">
        <v>186</v>
      </c>
    </row>
    <row r="111" spans="2:2">
      <c r="B111" s="111" t="s">
        <v>187</v>
      </c>
    </row>
    <row r="112" spans="2:2">
      <c r="B112" s="111" t="s">
        <v>188</v>
      </c>
    </row>
    <row r="113" spans="2:2" s="71" customFormat="1">
      <c r="B113" s="111" t="s">
        <v>189</v>
      </c>
    </row>
    <row r="114" spans="2:2">
      <c r="B114" s="115"/>
    </row>
    <row r="115" spans="2:2" s="109" customFormat="1">
      <c r="B115" s="110" t="s">
        <v>190</v>
      </c>
    </row>
    <row r="116" spans="2:2" s="109" customFormat="1">
      <c r="B116" s="111" t="s">
        <v>191</v>
      </c>
    </row>
    <row r="117" spans="2:2" s="109" customFormat="1">
      <c r="B117" s="111" t="s">
        <v>192</v>
      </c>
    </row>
    <row r="118" spans="2:2" s="109" customFormat="1">
      <c r="B118" s="111" t="s">
        <v>189</v>
      </c>
    </row>
    <row r="119" spans="2:2" s="109" customFormat="1">
      <c r="B119" s="115"/>
    </row>
    <row r="120" spans="2:2">
      <c r="B120" s="110" t="s">
        <v>114</v>
      </c>
    </row>
    <row r="121" spans="2:2">
      <c r="B121" s="111" t="s">
        <v>193</v>
      </c>
    </row>
    <row r="122" spans="2:2">
      <c r="B122" s="111" t="s">
        <v>194</v>
      </c>
    </row>
    <row r="123" spans="2:2">
      <c r="B123" s="115"/>
    </row>
    <row r="124" spans="2:2">
      <c r="B124" s="110" t="s">
        <v>117</v>
      </c>
    </row>
    <row r="125" spans="2:2">
      <c r="B125" s="111" t="s">
        <v>102</v>
      </c>
    </row>
    <row r="126" spans="2:2">
      <c r="B126" s="111" t="s">
        <v>100</v>
      </c>
    </row>
    <row r="127" spans="2:2">
      <c r="B127" s="111" t="s">
        <v>195</v>
      </c>
    </row>
    <row r="128" spans="2:2">
      <c r="B128" s="115"/>
    </row>
    <row r="129" spans="2:2">
      <c r="B129" s="110" t="s">
        <v>196</v>
      </c>
    </row>
    <row r="130" spans="2:2">
      <c r="B130" s="111" t="s">
        <v>99</v>
      </c>
    </row>
    <row r="131" spans="2:2">
      <c r="B131" s="111" t="s">
        <v>197</v>
      </c>
    </row>
    <row r="132" spans="2:2">
      <c r="B132" s="115"/>
    </row>
    <row r="133" spans="2:2">
      <c r="B133" s="110" t="s">
        <v>120</v>
      </c>
    </row>
    <row r="134" spans="2:2">
      <c r="B134" s="111" t="s">
        <v>198</v>
      </c>
    </row>
    <row r="135" spans="2:2">
      <c r="B135" s="111" t="s">
        <v>115</v>
      </c>
    </row>
  </sheetData>
  <mergeCells count="7">
    <mergeCell ref="E28:G28"/>
    <mergeCell ref="E29:G29"/>
    <mergeCell ref="B7:C7"/>
    <mergeCell ref="C2:F4"/>
    <mergeCell ref="B28:C28"/>
    <mergeCell ref="E7:G7"/>
    <mergeCell ref="E27:G27"/>
  </mergeCells>
  <phoneticPr fontId="55" type="noConversion"/>
  <conditionalFormatting sqref="B66 B89 B81">
    <cfRule type="containsText" dxfId="881" priority="6" operator="containsText" text="Example:">
      <formula>NOT(ISERROR(SEARCH("Example:",B66)))</formula>
    </cfRule>
  </conditionalFormatting>
  <conditionalFormatting sqref="C8">
    <cfRule type="containsText" dxfId="880" priority="5" operator="containsText" text="Example">
      <formula>NOT(ISERROR(SEARCH("Example",C8)))</formula>
    </cfRule>
  </conditionalFormatting>
  <conditionalFormatting sqref="C9">
    <cfRule type="containsText" dxfId="879" priority="4" operator="containsText" text="Example">
      <formula>NOT(ISERROR(SEARCH("Example",C9)))</formula>
    </cfRule>
  </conditionalFormatting>
  <conditionalFormatting sqref="C11 C13 C15">
    <cfRule type="containsText" dxfId="878" priority="2" operator="containsText" text="Example">
      <formula>NOT(ISERROR(SEARCH("Example",C11)))</formula>
    </cfRule>
  </conditionalFormatting>
  <conditionalFormatting sqref="C10 C12 C14 C16:C18">
    <cfRule type="containsText" dxfId="877" priority="3" operator="containsText" text="Example">
      <formula>NOT(ISERROR(SEARCH("Example",C10)))</formula>
    </cfRule>
  </conditionalFormatting>
  <conditionalFormatting sqref="C19:C26">
    <cfRule type="containsText" dxfId="876" priority="1" operator="containsText" text="Example">
      <formula>NOT(ISERROR(SEARCH("Example",C19)))</formula>
    </cfRule>
  </conditionalFormatting>
  <dataValidations count="17">
    <dataValidation type="list" allowBlank="1" showInputMessage="1" sqref="C16">
      <formula1>$B$91:$B$94</formula1>
    </dataValidation>
    <dataValidation type="list" allowBlank="1" showInputMessage="1" sqref="C15">
      <formula1>$B$87:$B$88</formula1>
    </dataValidation>
    <dataValidation type="list" allowBlank="1" showInputMessage="1" sqref="C14">
      <formula1>$B$83:$B$84</formula1>
    </dataValidation>
    <dataValidation type="list" allowBlank="1" showInputMessage="1" sqref="C13">
      <formula1>$B$76:$B$80</formula1>
    </dataValidation>
    <dataValidation type="list" allowBlank="1" showInputMessage="1" sqref="C12">
      <formula1>$B$68:$B$73</formula1>
    </dataValidation>
    <dataValidation type="list" allowBlank="1" showInputMessage="1" sqref="C11">
      <formula1>$B$63:$B$65</formula1>
    </dataValidation>
    <dataValidation type="list" allowBlank="1" showInputMessage="1" sqref="C9">
      <formula1>$B$55:$B$60</formula1>
    </dataValidation>
    <dataValidation type="list" allowBlank="1" showInputMessage="1" sqref="C17">
      <formula1>$B$97:$B$98</formula1>
    </dataValidation>
    <dataValidation type="list" allowBlank="1" showInputMessage="1" sqref="C18">
      <formula1>$B$101:$B$104</formula1>
    </dataValidation>
    <dataValidation type="list" allowBlank="1" showInputMessage="1" sqref="C19">
      <formula1>$B$107:$B$108</formula1>
    </dataValidation>
    <dataValidation type="list" allowBlank="1" showInputMessage="1" sqref="C20">
      <formula1>$B$111:$B$113</formula1>
    </dataValidation>
    <dataValidation type="list" allowBlank="1" showInputMessage="1" sqref="C22">
      <formula1>$B$121:$B$122</formula1>
    </dataValidation>
    <dataValidation type="list" allowBlank="1" showInputMessage="1" sqref="C23">
      <formula1>$B$125:$B$127</formula1>
    </dataValidation>
    <dataValidation type="list" allowBlank="1" showInputMessage="1" sqref="C25">
      <formula1>$B$134:$B$135</formula1>
    </dataValidation>
    <dataValidation type="list" allowBlank="1" showInputMessage="1" sqref="C24">
      <formula1>$B$130:$B$131</formula1>
    </dataValidation>
    <dataValidation type="list" allowBlank="1" showInputMessage="1" sqref="C8 C10">
      <formula1>$B$49:$B$52</formula1>
    </dataValidation>
    <dataValidation type="list" allowBlank="1" showInputMessage="1" sqref="C21">
      <formula1>$B$116:$B$118</formula1>
    </dataValidation>
  </dataValidations>
  <hyperlinks>
    <hyperlink ref="B28:C28" r:id="rId1" display="Recommended Filing Structure [Link]"/>
  </hyperlinks>
  <pageMargins left="0.7" right="0.7" top="0.75" bottom="0.75" header="0.3" footer="0.3"/>
  <pageSetup scale="86" fitToHeight="0" orientation="landscape" blackAndWhite="1" horizontalDpi="300" verticalDpi="300" r:id="rId2"/>
  <headerFooter>
    <oddHeader>&amp;CEnergy Model Run Summary</oddHeader>
    <oddFooter>&amp;L&amp;Z
&amp;F : &amp;A&amp;RPage &amp;P of &amp;N
Printed &amp;D  Time &amp;T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AJ313"/>
  <sheetViews>
    <sheetView showGridLines="0" tabSelected="1" zoomScale="70" zoomScaleNormal="70" zoomScaleSheetLayoutView="100" workbookViewId="0">
      <pane ySplit="6" topLeftCell="A26" activePane="bottomLeft" state="frozen"/>
      <selection pane="bottomLeft" activeCell="D88" sqref="D88"/>
    </sheetView>
  </sheetViews>
  <sheetFormatPr defaultRowHeight="12.75"/>
  <cols>
    <col min="1" max="1" width="1.25" style="39" customWidth="1"/>
    <col min="2" max="2" width="32.625" style="34" customWidth="1"/>
    <col min="3" max="10" width="21.125" style="62" customWidth="1"/>
    <col min="11" max="12" width="37.5" style="63" customWidth="1"/>
    <col min="13" max="13" width="80.125" style="63" customWidth="1"/>
    <col min="14" max="14" width="41.375" style="63" customWidth="1"/>
    <col min="15" max="15" width="80.125" style="63" customWidth="1"/>
    <col min="16" max="16" width="41.375" style="63" customWidth="1"/>
    <col min="17" max="17" width="80.125" style="63" customWidth="1"/>
    <col min="18" max="18" width="41.375" style="63" customWidth="1"/>
    <col min="19" max="19" width="80.125" style="63" customWidth="1"/>
    <col min="20" max="20" width="41.375" style="63" customWidth="1"/>
    <col min="21" max="21" width="24.625" style="32" customWidth="1"/>
    <col min="22" max="22" width="8.25" style="63" bestFit="1" customWidth="1"/>
    <col min="23" max="24" width="9" style="63"/>
    <col min="25" max="269" width="9" style="34"/>
    <col min="270" max="270" width="31.75" style="34" customWidth="1"/>
    <col min="271" max="271" width="18.75" style="34" customWidth="1"/>
    <col min="272" max="272" width="22.625" style="34" customWidth="1"/>
    <col min="273" max="273" width="18.75" style="34" customWidth="1"/>
    <col min="274" max="274" width="22.5" style="34" customWidth="1"/>
    <col min="275" max="275" width="2.5" style="34" customWidth="1"/>
    <col min="276" max="277" width="9" style="34"/>
    <col min="278" max="278" width="8.25" style="34" bestFit="1" customWidth="1"/>
    <col min="279" max="525" width="9" style="34"/>
    <col min="526" max="526" width="31.75" style="34" customWidth="1"/>
    <col min="527" max="527" width="18.75" style="34" customWidth="1"/>
    <col min="528" max="528" width="22.625" style="34" customWidth="1"/>
    <col min="529" max="529" width="18.75" style="34" customWidth="1"/>
    <col min="530" max="530" width="22.5" style="34" customWidth="1"/>
    <col min="531" max="531" width="2.5" style="34" customWidth="1"/>
    <col min="532" max="533" width="9" style="34"/>
    <col min="534" max="534" width="8.25" style="34" bestFit="1" customWidth="1"/>
    <col min="535" max="781" width="9" style="34"/>
    <col min="782" max="782" width="31.75" style="34" customWidth="1"/>
    <col min="783" max="783" width="18.75" style="34" customWidth="1"/>
    <col min="784" max="784" width="22.625" style="34" customWidth="1"/>
    <col min="785" max="785" width="18.75" style="34" customWidth="1"/>
    <col min="786" max="786" width="22.5" style="34" customWidth="1"/>
    <col min="787" max="787" width="2.5" style="34" customWidth="1"/>
    <col min="788" max="789" width="9" style="34"/>
    <col min="790" max="790" width="8.25" style="34" bestFit="1" customWidth="1"/>
    <col min="791" max="1037" width="9" style="34"/>
    <col min="1038" max="1038" width="31.75" style="34" customWidth="1"/>
    <col min="1039" max="1039" width="18.75" style="34" customWidth="1"/>
    <col min="1040" max="1040" width="22.625" style="34" customWidth="1"/>
    <col min="1041" max="1041" width="18.75" style="34" customWidth="1"/>
    <col min="1042" max="1042" width="22.5" style="34" customWidth="1"/>
    <col min="1043" max="1043" width="2.5" style="34" customWidth="1"/>
    <col min="1044" max="1045" width="9" style="34"/>
    <col min="1046" max="1046" width="8.25" style="34" bestFit="1" customWidth="1"/>
    <col min="1047" max="1293" width="9" style="34"/>
    <col min="1294" max="1294" width="31.75" style="34" customWidth="1"/>
    <col min="1295" max="1295" width="18.75" style="34" customWidth="1"/>
    <col min="1296" max="1296" width="22.625" style="34" customWidth="1"/>
    <col min="1297" max="1297" width="18.75" style="34" customWidth="1"/>
    <col min="1298" max="1298" width="22.5" style="34" customWidth="1"/>
    <col min="1299" max="1299" width="2.5" style="34" customWidth="1"/>
    <col min="1300" max="1301" width="9" style="34"/>
    <col min="1302" max="1302" width="8.25" style="34" bestFit="1" customWidth="1"/>
    <col min="1303" max="1549" width="9" style="34"/>
    <col min="1550" max="1550" width="31.75" style="34" customWidth="1"/>
    <col min="1551" max="1551" width="18.75" style="34" customWidth="1"/>
    <col min="1552" max="1552" width="22.625" style="34" customWidth="1"/>
    <col min="1553" max="1553" width="18.75" style="34" customWidth="1"/>
    <col min="1554" max="1554" width="22.5" style="34" customWidth="1"/>
    <col min="1555" max="1555" width="2.5" style="34" customWidth="1"/>
    <col min="1556" max="1557" width="9" style="34"/>
    <col min="1558" max="1558" width="8.25" style="34" bestFit="1" customWidth="1"/>
    <col min="1559" max="1805" width="9" style="34"/>
    <col min="1806" max="1806" width="31.75" style="34" customWidth="1"/>
    <col min="1807" max="1807" width="18.75" style="34" customWidth="1"/>
    <col min="1808" max="1808" width="22.625" style="34" customWidth="1"/>
    <col min="1809" max="1809" width="18.75" style="34" customWidth="1"/>
    <col min="1810" max="1810" width="22.5" style="34" customWidth="1"/>
    <col min="1811" max="1811" width="2.5" style="34" customWidth="1"/>
    <col min="1812" max="1813" width="9" style="34"/>
    <col min="1814" max="1814" width="8.25" style="34" bestFit="1" customWidth="1"/>
    <col min="1815" max="2061" width="9" style="34"/>
    <col min="2062" max="2062" width="31.75" style="34" customWidth="1"/>
    <col min="2063" max="2063" width="18.75" style="34" customWidth="1"/>
    <col min="2064" max="2064" width="22.625" style="34" customWidth="1"/>
    <col min="2065" max="2065" width="18.75" style="34" customWidth="1"/>
    <col min="2066" max="2066" width="22.5" style="34" customWidth="1"/>
    <col min="2067" max="2067" width="2.5" style="34" customWidth="1"/>
    <col min="2068" max="2069" width="9" style="34"/>
    <col min="2070" max="2070" width="8.25" style="34" bestFit="1" customWidth="1"/>
    <col min="2071" max="2317" width="9" style="34"/>
    <col min="2318" max="2318" width="31.75" style="34" customWidth="1"/>
    <col min="2319" max="2319" width="18.75" style="34" customWidth="1"/>
    <col min="2320" max="2320" width="22.625" style="34" customWidth="1"/>
    <col min="2321" max="2321" width="18.75" style="34" customWidth="1"/>
    <col min="2322" max="2322" width="22.5" style="34" customWidth="1"/>
    <col min="2323" max="2323" width="2.5" style="34" customWidth="1"/>
    <col min="2324" max="2325" width="9" style="34"/>
    <col min="2326" max="2326" width="8.25" style="34" bestFit="1" customWidth="1"/>
    <col min="2327" max="2573" width="9" style="34"/>
    <col min="2574" max="2574" width="31.75" style="34" customWidth="1"/>
    <col min="2575" max="2575" width="18.75" style="34" customWidth="1"/>
    <col min="2576" max="2576" width="22.625" style="34" customWidth="1"/>
    <col min="2577" max="2577" width="18.75" style="34" customWidth="1"/>
    <col min="2578" max="2578" width="22.5" style="34" customWidth="1"/>
    <col min="2579" max="2579" width="2.5" style="34" customWidth="1"/>
    <col min="2580" max="2581" width="9" style="34"/>
    <col min="2582" max="2582" width="8.25" style="34" bestFit="1" customWidth="1"/>
    <col min="2583" max="2829" width="9" style="34"/>
    <col min="2830" max="2830" width="31.75" style="34" customWidth="1"/>
    <col min="2831" max="2831" width="18.75" style="34" customWidth="1"/>
    <col min="2832" max="2832" width="22.625" style="34" customWidth="1"/>
    <col min="2833" max="2833" width="18.75" style="34" customWidth="1"/>
    <col min="2834" max="2834" width="22.5" style="34" customWidth="1"/>
    <col min="2835" max="2835" width="2.5" style="34" customWidth="1"/>
    <col min="2836" max="2837" width="9" style="34"/>
    <col min="2838" max="2838" width="8.25" style="34" bestFit="1" customWidth="1"/>
    <col min="2839" max="3085" width="9" style="34"/>
    <col min="3086" max="3086" width="31.75" style="34" customWidth="1"/>
    <col min="3087" max="3087" width="18.75" style="34" customWidth="1"/>
    <col min="3088" max="3088" width="22.625" style="34" customWidth="1"/>
    <col min="3089" max="3089" width="18.75" style="34" customWidth="1"/>
    <col min="3090" max="3090" width="22.5" style="34" customWidth="1"/>
    <col min="3091" max="3091" width="2.5" style="34" customWidth="1"/>
    <col min="3092" max="3093" width="9" style="34"/>
    <col min="3094" max="3094" width="8.25" style="34" bestFit="1" customWidth="1"/>
    <col min="3095" max="3341" width="9" style="34"/>
    <col min="3342" max="3342" width="31.75" style="34" customWidth="1"/>
    <col min="3343" max="3343" width="18.75" style="34" customWidth="1"/>
    <col min="3344" max="3344" width="22.625" style="34" customWidth="1"/>
    <col min="3345" max="3345" width="18.75" style="34" customWidth="1"/>
    <col min="3346" max="3346" width="22.5" style="34" customWidth="1"/>
    <col min="3347" max="3347" width="2.5" style="34" customWidth="1"/>
    <col min="3348" max="3349" width="9" style="34"/>
    <col min="3350" max="3350" width="8.25" style="34" bestFit="1" customWidth="1"/>
    <col min="3351" max="3597" width="9" style="34"/>
    <col min="3598" max="3598" width="31.75" style="34" customWidth="1"/>
    <col min="3599" max="3599" width="18.75" style="34" customWidth="1"/>
    <col min="3600" max="3600" width="22.625" style="34" customWidth="1"/>
    <col min="3601" max="3601" width="18.75" style="34" customWidth="1"/>
    <col min="3602" max="3602" width="22.5" style="34" customWidth="1"/>
    <col min="3603" max="3603" width="2.5" style="34" customWidth="1"/>
    <col min="3604" max="3605" width="9" style="34"/>
    <col min="3606" max="3606" width="8.25" style="34" bestFit="1" customWidth="1"/>
    <col min="3607" max="3853" width="9" style="34"/>
    <col min="3854" max="3854" width="31.75" style="34" customWidth="1"/>
    <col min="3855" max="3855" width="18.75" style="34" customWidth="1"/>
    <col min="3856" max="3856" width="22.625" style="34" customWidth="1"/>
    <col min="3857" max="3857" width="18.75" style="34" customWidth="1"/>
    <col min="3858" max="3858" width="22.5" style="34" customWidth="1"/>
    <col min="3859" max="3859" width="2.5" style="34" customWidth="1"/>
    <col min="3860" max="3861" width="9" style="34"/>
    <col min="3862" max="3862" width="8.25" style="34" bestFit="1" customWidth="1"/>
    <col min="3863" max="4109" width="9" style="34"/>
    <col min="4110" max="4110" width="31.75" style="34" customWidth="1"/>
    <col min="4111" max="4111" width="18.75" style="34" customWidth="1"/>
    <col min="4112" max="4112" width="22.625" style="34" customWidth="1"/>
    <col min="4113" max="4113" width="18.75" style="34" customWidth="1"/>
    <col min="4114" max="4114" width="22.5" style="34" customWidth="1"/>
    <col min="4115" max="4115" width="2.5" style="34" customWidth="1"/>
    <col min="4116" max="4117" width="9" style="34"/>
    <col min="4118" max="4118" width="8.25" style="34" bestFit="1" customWidth="1"/>
    <col min="4119" max="4365" width="9" style="34"/>
    <col min="4366" max="4366" width="31.75" style="34" customWidth="1"/>
    <col min="4367" max="4367" width="18.75" style="34" customWidth="1"/>
    <col min="4368" max="4368" width="22.625" style="34" customWidth="1"/>
    <col min="4369" max="4369" width="18.75" style="34" customWidth="1"/>
    <col min="4370" max="4370" width="22.5" style="34" customWidth="1"/>
    <col min="4371" max="4371" width="2.5" style="34" customWidth="1"/>
    <col min="4372" max="4373" width="9" style="34"/>
    <col min="4374" max="4374" width="8.25" style="34" bestFit="1" customWidth="1"/>
    <col min="4375" max="4621" width="9" style="34"/>
    <col min="4622" max="4622" width="31.75" style="34" customWidth="1"/>
    <col min="4623" max="4623" width="18.75" style="34" customWidth="1"/>
    <col min="4624" max="4624" width="22.625" style="34" customWidth="1"/>
    <col min="4625" max="4625" width="18.75" style="34" customWidth="1"/>
    <col min="4626" max="4626" width="22.5" style="34" customWidth="1"/>
    <col min="4627" max="4627" width="2.5" style="34" customWidth="1"/>
    <col min="4628" max="4629" width="9" style="34"/>
    <col min="4630" max="4630" width="8.25" style="34" bestFit="1" customWidth="1"/>
    <col min="4631" max="4877" width="9" style="34"/>
    <col min="4878" max="4878" width="31.75" style="34" customWidth="1"/>
    <col min="4879" max="4879" width="18.75" style="34" customWidth="1"/>
    <col min="4880" max="4880" width="22.625" style="34" customWidth="1"/>
    <col min="4881" max="4881" width="18.75" style="34" customWidth="1"/>
    <col min="4882" max="4882" width="22.5" style="34" customWidth="1"/>
    <col min="4883" max="4883" width="2.5" style="34" customWidth="1"/>
    <col min="4884" max="4885" width="9" style="34"/>
    <col min="4886" max="4886" width="8.25" style="34" bestFit="1" customWidth="1"/>
    <col min="4887" max="5133" width="9" style="34"/>
    <col min="5134" max="5134" width="31.75" style="34" customWidth="1"/>
    <col min="5135" max="5135" width="18.75" style="34" customWidth="1"/>
    <col min="5136" max="5136" width="22.625" style="34" customWidth="1"/>
    <col min="5137" max="5137" width="18.75" style="34" customWidth="1"/>
    <col min="5138" max="5138" width="22.5" style="34" customWidth="1"/>
    <col min="5139" max="5139" width="2.5" style="34" customWidth="1"/>
    <col min="5140" max="5141" width="9" style="34"/>
    <col min="5142" max="5142" width="8.25" style="34" bestFit="1" customWidth="1"/>
    <col min="5143" max="5389" width="9" style="34"/>
    <col min="5390" max="5390" width="31.75" style="34" customWidth="1"/>
    <col min="5391" max="5391" width="18.75" style="34" customWidth="1"/>
    <col min="5392" max="5392" width="22.625" style="34" customWidth="1"/>
    <col min="5393" max="5393" width="18.75" style="34" customWidth="1"/>
    <col min="5394" max="5394" width="22.5" style="34" customWidth="1"/>
    <col min="5395" max="5395" width="2.5" style="34" customWidth="1"/>
    <col min="5396" max="5397" width="9" style="34"/>
    <col min="5398" max="5398" width="8.25" style="34" bestFit="1" customWidth="1"/>
    <col min="5399" max="5645" width="9" style="34"/>
    <col min="5646" max="5646" width="31.75" style="34" customWidth="1"/>
    <col min="5647" max="5647" width="18.75" style="34" customWidth="1"/>
    <col min="5648" max="5648" width="22.625" style="34" customWidth="1"/>
    <col min="5649" max="5649" width="18.75" style="34" customWidth="1"/>
    <col min="5650" max="5650" width="22.5" style="34" customWidth="1"/>
    <col min="5651" max="5651" width="2.5" style="34" customWidth="1"/>
    <col min="5652" max="5653" width="9" style="34"/>
    <col min="5654" max="5654" width="8.25" style="34" bestFit="1" customWidth="1"/>
    <col min="5655" max="5901" width="9" style="34"/>
    <col min="5902" max="5902" width="31.75" style="34" customWidth="1"/>
    <col min="5903" max="5903" width="18.75" style="34" customWidth="1"/>
    <col min="5904" max="5904" width="22.625" style="34" customWidth="1"/>
    <col min="5905" max="5905" width="18.75" style="34" customWidth="1"/>
    <col min="5906" max="5906" width="22.5" style="34" customWidth="1"/>
    <col min="5907" max="5907" width="2.5" style="34" customWidth="1"/>
    <col min="5908" max="5909" width="9" style="34"/>
    <col min="5910" max="5910" width="8.25" style="34" bestFit="1" customWidth="1"/>
    <col min="5911" max="6157" width="9" style="34"/>
    <col min="6158" max="6158" width="31.75" style="34" customWidth="1"/>
    <col min="6159" max="6159" width="18.75" style="34" customWidth="1"/>
    <col min="6160" max="6160" width="22.625" style="34" customWidth="1"/>
    <col min="6161" max="6161" width="18.75" style="34" customWidth="1"/>
    <col min="6162" max="6162" width="22.5" style="34" customWidth="1"/>
    <col min="6163" max="6163" width="2.5" style="34" customWidth="1"/>
    <col min="6164" max="6165" width="9" style="34"/>
    <col min="6166" max="6166" width="8.25" style="34" bestFit="1" customWidth="1"/>
    <col min="6167" max="6413" width="9" style="34"/>
    <col min="6414" max="6414" width="31.75" style="34" customWidth="1"/>
    <col min="6415" max="6415" width="18.75" style="34" customWidth="1"/>
    <col min="6416" max="6416" width="22.625" style="34" customWidth="1"/>
    <col min="6417" max="6417" width="18.75" style="34" customWidth="1"/>
    <col min="6418" max="6418" width="22.5" style="34" customWidth="1"/>
    <col min="6419" max="6419" width="2.5" style="34" customWidth="1"/>
    <col min="6420" max="6421" width="9" style="34"/>
    <col min="6422" max="6422" width="8.25" style="34" bestFit="1" customWidth="1"/>
    <col min="6423" max="6669" width="9" style="34"/>
    <col min="6670" max="6670" width="31.75" style="34" customWidth="1"/>
    <col min="6671" max="6671" width="18.75" style="34" customWidth="1"/>
    <col min="6672" max="6672" width="22.625" style="34" customWidth="1"/>
    <col min="6673" max="6673" width="18.75" style="34" customWidth="1"/>
    <col min="6674" max="6674" width="22.5" style="34" customWidth="1"/>
    <col min="6675" max="6675" width="2.5" style="34" customWidth="1"/>
    <col min="6676" max="6677" width="9" style="34"/>
    <col min="6678" max="6678" width="8.25" style="34" bestFit="1" customWidth="1"/>
    <col min="6679" max="6925" width="9" style="34"/>
    <col min="6926" max="6926" width="31.75" style="34" customWidth="1"/>
    <col min="6927" max="6927" width="18.75" style="34" customWidth="1"/>
    <col min="6928" max="6928" width="22.625" style="34" customWidth="1"/>
    <col min="6929" max="6929" width="18.75" style="34" customWidth="1"/>
    <col min="6930" max="6930" width="22.5" style="34" customWidth="1"/>
    <col min="6931" max="6931" width="2.5" style="34" customWidth="1"/>
    <col min="6932" max="6933" width="9" style="34"/>
    <col min="6934" max="6934" width="8.25" style="34" bestFit="1" customWidth="1"/>
    <col min="6935" max="7181" width="9" style="34"/>
    <col min="7182" max="7182" width="31.75" style="34" customWidth="1"/>
    <col min="7183" max="7183" width="18.75" style="34" customWidth="1"/>
    <col min="7184" max="7184" width="22.625" style="34" customWidth="1"/>
    <col min="7185" max="7185" width="18.75" style="34" customWidth="1"/>
    <col min="7186" max="7186" width="22.5" style="34" customWidth="1"/>
    <col min="7187" max="7187" width="2.5" style="34" customWidth="1"/>
    <col min="7188" max="7189" width="9" style="34"/>
    <col min="7190" max="7190" width="8.25" style="34" bestFit="1" customWidth="1"/>
    <col min="7191" max="7437" width="9" style="34"/>
    <col min="7438" max="7438" width="31.75" style="34" customWidth="1"/>
    <col min="7439" max="7439" width="18.75" style="34" customWidth="1"/>
    <col min="7440" max="7440" width="22.625" style="34" customWidth="1"/>
    <col min="7441" max="7441" width="18.75" style="34" customWidth="1"/>
    <col min="7442" max="7442" width="22.5" style="34" customWidth="1"/>
    <col min="7443" max="7443" width="2.5" style="34" customWidth="1"/>
    <col min="7444" max="7445" width="9" style="34"/>
    <col min="7446" max="7446" width="8.25" style="34" bestFit="1" customWidth="1"/>
    <col min="7447" max="7693" width="9" style="34"/>
    <col min="7694" max="7694" width="31.75" style="34" customWidth="1"/>
    <col min="7695" max="7695" width="18.75" style="34" customWidth="1"/>
    <col min="7696" max="7696" width="22.625" style="34" customWidth="1"/>
    <col min="7697" max="7697" width="18.75" style="34" customWidth="1"/>
    <col min="7698" max="7698" width="22.5" style="34" customWidth="1"/>
    <col min="7699" max="7699" width="2.5" style="34" customWidth="1"/>
    <col min="7700" max="7701" width="9" style="34"/>
    <col min="7702" max="7702" width="8.25" style="34" bestFit="1" customWidth="1"/>
    <col min="7703" max="7949" width="9" style="34"/>
    <col min="7950" max="7950" width="31.75" style="34" customWidth="1"/>
    <col min="7951" max="7951" width="18.75" style="34" customWidth="1"/>
    <col min="7952" max="7952" width="22.625" style="34" customWidth="1"/>
    <col min="7953" max="7953" width="18.75" style="34" customWidth="1"/>
    <col min="7954" max="7954" width="22.5" style="34" customWidth="1"/>
    <col min="7955" max="7955" width="2.5" style="34" customWidth="1"/>
    <col min="7956" max="7957" width="9" style="34"/>
    <col min="7958" max="7958" width="8.25" style="34" bestFit="1" customWidth="1"/>
    <col min="7959" max="8205" width="9" style="34"/>
    <col min="8206" max="8206" width="31.75" style="34" customWidth="1"/>
    <col min="8207" max="8207" width="18.75" style="34" customWidth="1"/>
    <col min="8208" max="8208" width="22.625" style="34" customWidth="1"/>
    <col min="8209" max="8209" width="18.75" style="34" customWidth="1"/>
    <col min="8210" max="8210" width="22.5" style="34" customWidth="1"/>
    <col min="8211" max="8211" width="2.5" style="34" customWidth="1"/>
    <col min="8212" max="8213" width="9" style="34"/>
    <col min="8214" max="8214" width="8.25" style="34" bestFit="1" customWidth="1"/>
    <col min="8215" max="8461" width="9" style="34"/>
    <col min="8462" max="8462" width="31.75" style="34" customWidth="1"/>
    <col min="8463" max="8463" width="18.75" style="34" customWidth="1"/>
    <col min="8464" max="8464" width="22.625" style="34" customWidth="1"/>
    <col min="8465" max="8465" width="18.75" style="34" customWidth="1"/>
    <col min="8466" max="8466" width="22.5" style="34" customWidth="1"/>
    <col min="8467" max="8467" width="2.5" style="34" customWidth="1"/>
    <col min="8468" max="8469" width="9" style="34"/>
    <col min="8470" max="8470" width="8.25" style="34" bestFit="1" customWidth="1"/>
    <col min="8471" max="8717" width="9" style="34"/>
    <col min="8718" max="8718" width="31.75" style="34" customWidth="1"/>
    <col min="8719" max="8719" width="18.75" style="34" customWidth="1"/>
    <col min="8720" max="8720" width="22.625" style="34" customWidth="1"/>
    <col min="8721" max="8721" width="18.75" style="34" customWidth="1"/>
    <col min="8722" max="8722" width="22.5" style="34" customWidth="1"/>
    <col min="8723" max="8723" width="2.5" style="34" customWidth="1"/>
    <col min="8724" max="8725" width="9" style="34"/>
    <col min="8726" max="8726" width="8.25" style="34" bestFit="1" customWidth="1"/>
    <col min="8727" max="8973" width="9" style="34"/>
    <col min="8974" max="8974" width="31.75" style="34" customWidth="1"/>
    <col min="8975" max="8975" width="18.75" style="34" customWidth="1"/>
    <col min="8976" max="8976" width="22.625" style="34" customWidth="1"/>
    <col min="8977" max="8977" width="18.75" style="34" customWidth="1"/>
    <col min="8978" max="8978" width="22.5" style="34" customWidth="1"/>
    <col min="8979" max="8979" width="2.5" style="34" customWidth="1"/>
    <col min="8980" max="8981" width="9" style="34"/>
    <col min="8982" max="8982" width="8.25" style="34" bestFit="1" customWidth="1"/>
    <col min="8983" max="9229" width="9" style="34"/>
    <col min="9230" max="9230" width="31.75" style="34" customWidth="1"/>
    <col min="9231" max="9231" width="18.75" style="34" customWidth="1"/>
    <col min="9232" max="9232" width="22.625" style="34" customWidth="1"/>
    <col min="9233" max="9233" width="18.75" style="34" customWidth="1"/>
    <col min="9234" max="9234" width="22.5" style="34" customWidth="1"/>
    <col min="9235" max="9235" width="2.5" style="34" customWidth="1"/>
    <col min="9236" max="9237" width="9" style="34"/>
    <col min="9238" max="9238" width="8.25" style="34" bestFit="1" customWidth="1"/>
    <col min="9239" max="9485" width="9" style="34"/>
    <col min="9486" max="9486" width="31.75" style="34" customWidth="1"/>
    <col min="9487" max="9487" width="18.75" style="34" customWidth="1"/>
    <col min="9488" max="9488" width="22.625" style="34" customWidth="1"/>
    <col min="9489" max="9489" width="18.75" style="34" customWidth="1"/>
    <col min="9490" max="9490" width="22.5" style="34" customWidth="1"/>
    <col min="9491" max="9491" width="2.5" style="34" customWidth="1"/>
    <col min="9492" max="9493" width="9" style="34"/>
    <col min="9494" max="9494" width="8.25" style="34" bestFit="1" customWidth="1"/>
    <col min="9495" max="9741" width="9" style="34"/>
    <col min="9742" max="9742" width="31.75" style="34" customWidth="1"/>
    <col min="9743" max="9743" width="18.75" style="34" customWidth="1"/>
    <col min="9744" max="9744" width="22.625" style="34" customWidth="1"/>
    <col min="9745" max="9745" width="18.75" style="34" customWidth="1"/>
    <col min="9746" max="9746" width="22.5" style="34" customWidth="1"/>
    <col min="9747" max="9747" width="2.5" style="34" customWidth="1"/>
    <col min="9748" max="9749" width="9" style="34"/>
    <col min="9750" max="9750" width="8.25" style="34" bestFit="1" customWidth="1"/>
    <col min="9751" max="9997" width="9" style="34"/>
    <col min="9998" max="9998" width="31.75" style="34" customWidth="1"/>
    <col min="9999" max="9999" width="18.75" style="34" customWidth="1"/>
    <col min="10000" max="10000" width="22.625" style="34" customWidth="1"/>
    <col min="10001" max="10001" width="18.75" style="34" customWidth="1"/>
    <col min="10002" max="10002" width="22.5" style="34" customWidth="1"/>
    <col min="10003" max="10003" width="2.5" style="34" customWidth="1"/>
    <col min="10004" max="10005" width="9" style="34"/>
    <col min="10006" max="10006" width="8.25" style="34" bestFit="1" customWidth="1"/>
    <col min="10007" max="10253" width="9" style="34"/>
    <col min="10254" max="10254" width="31.75" style="34" customWidth="1"/>
    <col min="10255" max="10255" width="18.75" style="34" customWidth="1"/>
    <col min="10256" max="10256" width="22.625" style="34" customWidth="1"/>
    <col min="10257" max="10257" width="18.75" style="34" customWidth="1"/>
    <col min="10258" max="10258" width="22.5" style="34" customWidth="1"/>
    <col min="10259" max="10259" width="2.5" style="34" customWidth="1"/>
    <col min="10260" max="10261" width="9" style="34"/>
    <col min="10262" max="10262" width="8.25" style="34" bestFit="1" customWidth="1"/>
    <col min="10263" max="10509" width="9" style="34"/>
    <col min="10510" max="10510" width="31.75" style="34" customWidth="1"/>
    <col min="10511" max="10511" width="18.75" style="34" customWidth="1"/>
    <col min="10512" max="10512" width="22.625" style="34" customWidth="1"/>
    <col min="10513" max="10513" width="18.75" style="34" customWidth="1"/>
    <col min="10514" max="10514" width="22.5" style="34" customWidth="1"/>
    <col min="10515" max="10515" width="2.5" style="34" customWidth="1"/>
    <col min="10516" max="10517" width="9" style="34"/>
    <col min="10518" max="10518" width="8.25" style="34" bestFit="1" customWidth="1"/>
    <col min="10519" max="10765" width="9" style="34"/>
    <col min="10766" max="10766" width="31.75" style="34" customWidth="1"/>
    <col min="10767" max="10767" width="18.75" style="34" customWidth="1"/>
    <col min="10768" max="10768" width="22.625" style="34" customWidth="1"/>
    <col min="10769" max="10769" width="18.75" style="34" customWidth="1"/>
    <col min="10770" max="10770" width="22.5" style="34" customWidth="1"/>
    <col min="10771" max="10771" width="2.5" style="34" customWidth="1"/>
    <col min="10772" max="10773" width="9" style="34"/>
    <col min="10774" max="10774" width="8.25" style="34" bestFit="1" customWidth="1"/>
    <col min="10775" max="11021" width="9" style="34"/>
    <col min="11022" max="11022" width="31.75" style="34" customWidth="1"/>
    <col min="11023" max="11023" width="18.75" style="34" customWidth="1"/>
    <col min="11024" max="11024" width="22.625" style="34" customWidth="1"/>
    <col min="11025" max="11025" width="18.75" style="34" customWidth="1"/>
    <col min="11026" max="11026" width="22.5" style="34" customWidth="1"/>
    <col min="11027" max="11027" width="2.5" style="34" customWidth="1"/>
    <col min="11028" max="11029" width="9" style="34"/>
    <col min="11030" max="11030" width="8.25" style="34" bestFit="1" customWidth="1"/>
    <col min="11031" max="11277" width="9" style="34"/>
    <col min="11278" max="11278" width="31.75" style="34" customWidth="1"/>
    <col min="11279" max="11279" width="18.75" style="34" customWidth="1"/>
    <col min="11280" max="11280" width="22.625" style="34" customWidth="1"/>
    <col min="11281" max="11281" width="18.75" style="34" customWidth="1"/>
    <col min="11282" max="11282" width="22.5" style="34" customWidth="1"/>
    <col min="11283" max="11283" width="2.5" style="34" customWidth="1"/>
    <col min="11284" max="11285" width="9" style="34"/>
    <col min="11286" max="11286" width="8.25" style="34" bestFit="1" customWidth="1"/>
    <col min="11287" max="11533" width="9" style="34"/>
    <col min="11534" max="11534" width="31.75" style="34" customWidth="1"/>
    <col min="11535" max="11535" width="18.75" style="34" customWidth="1"/>
    <col min="11536" max="11536" width="22.625" style="34" customWidth="1"/>
    <col min="11537" max="11537" width="18.75" style="34" customWidth="1"/>
    <col min="11538" max="11538" width="22.5" style="34" customWidth="1"/>
    <col min="11539" max="11539" width="2.5" style="34" customWidth="1"/>
    <col min="11540" max="11541" width="9" style="34"/>
    <col min="11542" max="11542" width="8.25" style="34" bestFit="1" customWidth="1"/>
    <col min="11543" max="11789" width="9" style="34"/>
    <col min="11790" max="11790" width="31.75" style="34" customWidth="1"/>
    <col min="11791" max="11791" width="18.75" style="34" customWidth="1"/>
    <col min="11792" max="11792" width="22.625" style="34" customWidth="1"/>
    <col min="11793" max="11793" width="18.75" style="34" customWidth="1"/>
    <col min="11794" max="11794" width="22.5" style="34" customWidth="1"/>
    <col min="11795" max="11795" width="2.5" style="34" customWidth="1"/>
    <col min="11796" max="11797" width="9" style="34"/>
    <col min="11798" max="11798" width="8.25" style="34" bestFit="1" customWidth="1"/>
    <col min="11799" max="12045" width="9" style="34"/>
    <col min="12046" max="12046" width="31.75" style="34" customWidth="1"/>
    <col min="12047" max="12047" width="18.75" style="34" customWidth="1"/>
    <col min="12048" max="12048" width="22.625" style="34" customWidth="1"/>
    <col min="12049" max="12049" width="18.75" style="34" customWidth="1"/>
    <col min="12050" max="12050" width="22.5" style="34" customWidth="1"/>
    <col min="12051" max="12051" width="2.5" style="34" customWidth="1"/>
    <col min="12052" max="12053" width="9" style="34"/>
    <col min="12054" max="12054" width="8.25" style="34" bestFit="1" customWidth="1"/>
    <col min="12055" max="12301" width="9" style="34"/>
    <col min="12302" max="12302" width="31.75" style="34" customWidth="1"/>
    <col min="12303" max="12303" width="18.75" style="34" customWidth="1"/>
    <col min="12304" max="12304" width="22.625" style="34" customWidth="1"/>
    <col min="12305" max="12305" width="18.75" style="34" customWidth="1"/>
    <col min="12306" max="12306" width="22.5" style="34" customWidth="1"/>
    <col min="12307" max="12307" width="2.5" style="34" customWidth="1"/>
    <col min="12308" max="12309" width="9" style="34"/>
    <col min="12310" max="12310" width="8.25" style="34" bestFit="1" customWidth="1"/>
    <col min="12311" max="12557" width="9" style="34"/>
    <col min="12558" max="12558" width="31.75" style="34" customWidth="1"/>
    <col min="12559" max="12559" width="18.75" style="34" customWidth="1"/>
    <col min="12560" max="12560" width="22.625" style="34" customWidth="1"/>
    <col min="12561" max="12561" width="18.75" style="34" customWidth="1"/>
    <col min="12562" max="12562" width="22.5" style="34" customWidth="1"/>
    <col min="12563" max="12563" width="2.5" style="34" customWidth="1"/>
    <col min="12564" max="12565" width="9" style="34"/>
    <col min="12566" max="12566" width="8.25" style="34" bestFit="1" customWidth="1"/>
    <col min="12567" max="12813" width="9" style="34"/>
    <col min="12814" max="12814" width="31.75" style="34" customWidth="1"/>
    <col min="12815" max="12815" width="18.75" style="34" customWidth="1"/>
    <col min="12816" max="12816" width="22.625" style="34" customWidth="1"/>
    <col min="12817" max="12817" width="18.75" style="34" customWidth="1"/>
    <col min="12818" max="12818" width="22.5" style="34" customWidth="1"/>
    <col min="12819" max="12819" width="2.5" style="34" customWidth="1"/>
    <col min="12820" max="12821" width="9" style="34"/>
    <col min="12822" max="12822" width="8.25" style="34" bestFit="1" customWidth="1"/>
    <col min="12823" max="13069" width="9" style="34"/>
    <col min="13070" max="13070" width="31.75" style="34" customWidth="1"/>
    <col min="13071" max="13071" width="18.75" style="34" customWidth="1"/>
    <col min="13072" max="13072" width="22.625" style="34" customWidth="1"/>
    <col min="13073" max="13073" width="18.75" style="34" customWidth="1"/>
    <col min="13074" max="13074" width="22.5" style="34" customWidth="1"/>
    <col min="13075" max="13075" width="2.5" style="34" customWidth="1"/>
    <col min="13076" max="13077" width="9" style="34"/>
    <col min="13078" max="13078" width="8.25" style="34" bestFit="1" customWidth="1"/>
    <col min="13079" max="13325" width="9" style="34"/>
    <col min="13326" max="13326" width="31.75" style="34" customWidth="1"/>
    <col min="13327" max="13327" width="18.75" style="34" customWidth="1"/>
    <col min="13328" max="13328" width="22.625" style="34" customWidth="1"/>
    <col min="13329" max="13329" width="18.75" style="34" customWidth="1"/>
    <col min="13330" max="13330" width="22.5" style="34" customWidth="1"/>
    <col min="13331" max="13331" width="2.5" style="34" customWidth="1"/>
    <col min="13332" max="13333" width="9" style="34"/>
    <col min="13334" max="13334" width="8.25" style="34" bestFit="1" customWidth="1"/>
    <col min="13335" max="13581" width="9" style="34"/>
    <col min="13582" max="13582" width="31.75" style="34" customWidth="1"/>
    <col min="13583" max="13583" width="18.75" style="34" customWidth="1"/>
    <col min="13584" max="13584" width="22.625" style="34" customWidth="1"/>
    <col min="13585" max="13585" width="18.75" style="34" customWidth="1"/>
    <col min="13586" max="13586" width="22.5" style="34" customWidth="1"/>
    <col min="13587" max="13587" width="2.5" style="34" customWidth="1"/>
    <col min="13588" max="13589" width="9" style="34"/>
    <col min="13590" max="13590" width="8.25" style="34" bestFit="1" customWidth="1"/>
    <col min="13591" max="13837" width="9" style="34"/>
    <col min="13838" max="13838" width="31.75" style="34" customWidth="1"/>
    <col min="13839" max="13839" width="18.75" style="34" customWidth="1"/>
    <col min="13840" max="13840" width="22.625" style="34" customWidth="1"/>
    <col min="13841" max="13841" width="18.75" style="34" customWidth="1"/>
    <col min="13842" max="13842" width="22.5" style="34" customWidth="1"/>
    <col min="13843" max="13843" width="2.5" style="34" customWidth="1"/>
    <col min="13844" max="13845" width="9" style="34"/>
    <col min="13846" max="13846" width="8.25" style="34" bestFit="1" customWidth="1"/>
    <col min="13847" max="14093" width="9" style="34"/>
    <col min="14094" max="14094" width="31.75" style="34" customWidth="1"/>
    <col min="14095" max="14095" width="18.75" style="34" customWidth="1"/>
    <col min="14096" max="14096" width="22.625" style="34" customWidth="1"/>
    <col min="14097" max="14097" width="18.75" style="34" customWidth="1"/>
    <col min="14098" max="14098" width="22.5" style="34" customWidth="1"/>
    <col min="14099" max="14099" width="2.5" style="34" customWidth="1"/>
    <col min="14100" max="14101" width="9" style="34"/>
    <col min="14102" max="14102" width="8.25" style="34" bestFit="1" customWidth="1"/>
    <col min="14103" max="14349" width="9" style="34"/>
    <col min="14350" max="14350" width="31.75" style="34" customWidth="1"/>
    <col min="14351" max="14351" width="18.75" style="34" customWidth="1"/>
    <col min="14352" max="14352" width="22.625" style="34" customWidth="1"/>
    <col min="14353" max="14353" width="18.75" style="34" customWidth="1"/>
    <col min="14354" max="14354" width="22.5" style="34" customWidth="1"/>
    <col min="14355" max="14355" width="2.5" style="34" customWidth="1"/>
    <col min="14356" max="14357" width="9" style="34"/>
    <col min="14358" max="14358" width="8.25" style="34" bestFit="1" customWidth="1"/>
    <col min="14359" max="14605" width="9" style="34"/>
    <col min="14606" max="14606" width="31.75" style="34" customWidth="1"/>
    <col min="14607" max="14607" width="18.75" style="34" customWidth="1"/>
    <col min="14608" max="14608" width="22.625" style="34" customWidth="1"/>
    <col min="14609" max="14609" width="18.75" style="34" customWidth="1"/>
    <col min="14610" max="14610" width="22.5" style="34" customWidth="1"/>
    <col min="14611" max="14611" width="2.5" style="34" customWidth="1"/>
    <col min="14612" max="14613" width="9" style="34"/>
    <col min="14614" max="14614" width="8.25" style="34" bestFit="1" customWidth="1"/>
    <col min="14615" max="14861" width="9" style="34"/>
    <col min="14862" max="14862" width="31.75" style="34" customWidth="1"/>
    <col min="14863" max="14863" width="18.75" style="34" customWidth="1"/>
    <col min="14864" max="14864" width="22.625" style="34" customWidth="1"/>
    <col min="14865" max="14865" width="18.75" style="34" customWidth="1"/>
    <col min="14866" max="14866" width="22.5" style="34" customWidth="1"/>
    <col min="14867" max="14867" width="2.5" style="34" customWidth="1"/>
    <col min="14868" max="14869" width="9" style="34"/>
    <col min="14870" max="14870" width="8.25" style="34" bestFit="1" customWidth="1"/>
    <col min="14871" max="15117" width="9" style="34"/>
    <col min="15118" max="15118" width="31.75" style="34" customWidth="1"/>
    <col min="15119" max="15119" width="18.75" style="34" customWidth="1"/>
    <col min="15120" max="15120" width="22.625" style="34" customWidth="1"/>
    <col min="15121" max="15121" width="18.75" style="34" customWidth="1"/>
    <col min="15122" max="15122" width="22.5" style="34" customWidth="1"/>
    <col min="15123" max="15123" width="2.5" style="34" customWidth="1"/>
    <col min="15124" max="15125" width="9" style="34"/>
    <col min="15126" max="15126" width="8.25" style="34" bestFit="1" customWidth="1"/>
    <col min="15127" max="15373" width="9" style="34"/>
    <col min="15374" max="15374" width="31.75" style="34" customWidth="1"/>
    <col min="15375" max="15375" width="18.75" style="34" customWidth="1"/>
    <col min="15376" max="15376" width="22.625" style="34" customWidth="1"/>
    <col min="15377" max="15377" width="18.75" style="34" customWidth="1"/>
    <col min="15378" max="15378" width="22.5" style="34" customWidth="1"/>
    <col min="15379" max="15379" width="2.5" style="34" customWidth="1"/>
    <col min="15380" max="15381" width="9" style="34"/>
    <col min="15382" max="15382" width="8.25" style="34" bestFit="1" customWidth="1"/>
    <col min="15383" max="15629" width="9" style="34"/>
    <col min="15630" max="15630" width="31.75" style="34" customWidth="1"/>
    <col min="15631" max="15631" width="18.75" style="34" customWidth="1"/>
    <col min="15632" max="15632" width="22.625" style="34" customWidth="1"/>
    <col min="15633" max="15633" width="18.75" style="34" customWidth="1"/>
    <col min="15634" max="15634" width="22.5" style="34" customWidth="1"/>
    <col min="15635" max="15635" width="2.5" style="34" customWidth="1"/>
    <col min="15636" max="15637" width="9" style="34"/>
    <col min="15638" max="15638" width="8.25" style="34" bestFit="1" customWidth="1"/>
    <col min="15639" max="15885" width="9" style="34"/>
    <col min="15886" max="15886" width="31.75" style="34" customWidth="1"/>
    <col min="15887" max="15887" width="18.75" style="34" customWidth="1"/>
    <col min="15888" max="15888" width="22.625" style="34" customWidth="1"/>
    <col min="15889" max="15889" width="18.75" style="34" customWidth="1"/>
    <col min="15890" max="15890" width="22.5" style="34" customWidth="1"/>
    <col min="15891" max="15891" width="2.5" style="34" customWidth="1"/>
    <col min="15892" max="15893" width="9" style="34"/>
    <col min="15894" max="15894" width="8.25" style="34" bestFit="1" customWidth="1"/>
    <col min="15895" max="16141" width="9" style="34"/>
    <col min="16142" max="16142" width="31.75" style="34" customWidth="1"/>
    <col min="16143" max="16143" width="18.75" style="34" customWidth="1"/>
    <col min="16144" max="16144" width="22.625" style="34" customWidth="1"/>
    <col min="16145" max="16145" width="18.75" style="34" customWidth="1"/>
    <col min="16146" max="16146" width="22.5" style="34" customWidth="1"/>
    <col min="16147" max="16147" width="2.5" style="34" customWidth="1"/>
    <col min="16148" max="16149" width="9" style="34"/>
    <col min="16150" max="16150" width="8.25" style="34" bestFit="1" customWidth="1"/>
    <col min="16151" max="16384" width="9" style="34"/>
  </cols>
  <sheetData>
    <row r="1" spans="1:36" s="31" customFormat="1" ht="7.5" customHeight="1">
      <c r="A1" s="30"/>
      <c r="B1" s="226"/>
      <c r="C1" s="226"/>
      <c r="D1" s="226"/>
      <c r="E1" s="144"/>
      <c r="F1" s="144"/>
      <c r="G1" s="144"/>
      <c r="H1" s="144"/>
      <c r="K1" s="161"/>
      <c r="L1" s="161"/>
      <c r="M1" s="139"/>
      <c r="N1" s="158"/>
      <c r="O1" s="156"/>
      <c r="P1" s="158"/>
      <c r="Q1" s="156"/>
      <c r="R1" s="158"/>
      <c r="S1" s="156"/>
      <c r="T1" s="158"/>
      <c r="U1" s="139"/>
    </row>
    <row r="2" spans="1:36" s="26" customFormat="1" ht="15.75" customHeight="1">
      <c r="A2" s="133"/>
      <c r="B2" s="134" t="str">
        <f>Project!B2</f>
        <v>Input</v>
      </c>
      <c r="C2" s="228" t="s">
        <v>199</v>
      </c>
      <c r="D2" s="229"/>
      <c r="E2" s="229"/>
      <c r="F2" s="229"/>
      <c r="G2" s="229"/>
      <c r="H2" s="229"/>
      <c r="I2" s="229"/>
      <c r="J2" s="229"/>
      <c r="K2" s="217" t="s">
        <v>200</v>
      </c>
      <c r="L2" s="217" t="s">
        <v>200</v>
      </c>
      <c r="M2" s="217" t="s">
        <v>200</v>
      </c>
      <c r="N2" s="159"/>
      <c r="O2" s="217" t="s">
        <v>200</v>
      </c>
      <c r="P2" s="159"/>
      <c r="Q2" s="217" t="s">
        <v>200</v>
      </c>
      <c r="R2" s="159"/>
      <c r="S2" s="217" t="s">
        <v>200</v>
      </c>
      <c r="T2" s="159"/>
      <c r="U2" s="108" t="str">
        <f>Project_Name</f>
        <v>Carbon Free Boston</v>
      </c>
      <c r="V2" s="133"/>
      <c r="W2" s="133"/>
      <c r="X2" s="133"/>
      <c r="Y2" s="133"/>
      <c r="Z2" s="133"/>
      <c r="AA2" s="133"/>
      <c r="AB2" s="133"/>
      <c r="AC2" s="133"/>
      <c r="AD2" s="133"/>
      <c r="AE2" s="133"/>
      <c r="AF2" s="133"/>
      <c r="AG2" s="133"/>
      <c r="AH2" s="133"/>
      <c r="AI2" s="133"/>
      <c r="AJ2" s="133"/>
    </row>
    <row r="3" spans="1:36" s="26" customFormat="1" ht="15.75" customHeight="1">
      <c r="A3" s="133"/>
      <c r="B3" s="131" t="str">
        <f>Project!B3</f>
        <v>Calculation</v>
      </c>
      <c r="C3" s="228"/>
      <c r="D3" s="229"/>
      <c r="E3" s="229"/>
      <c r="F3" s="229"/>
      <c r="G3" s="229"/>
      <c r="H3" s="229"/>
      <c r="I3" s="229"/>
      <c r="J3" s="229"/>
      <c r="K3" s="217"/>
      <c r="L3" s="217"/>
      <c r="M3" s="217"/>
      <c r="N3" s="159"/>
      <c r="O3" s="217"/>
      <c r="P3" s="159"/>
      <c r="Q3" s="217"/>
      <c r="R3" s="159"/>
      <c r="S3" s="217"/>
      <c r="T3" s="159"/>
      <c r="U3" s="132" t="str">
        <f>Project_Number</f>
        <v>259104-00</v>
      </c>
      <c r="V3" s="133"/>
      <c r="W3" s="133"/>
      <c r="X3" s="133"/>
      <c r="Y3" s="133"/>
      <c r="Z3" s="133"/>
      <c r="AA3" s="133"/>
      <c r="AB3" s="133"/>
      <c r="AC3" s="133"/>
      <c r="AD3" s="133"/>
      <c r="AE3" s="133"/>
      <c r="AF3" s="133"/>
      <c r="AG3" s="133"/>
      <c r="AH3" s="133"/>
      <c r="AI3" s="133"/>
      <c r="AJ3" s="133"/>
    </row>
    <row r="4" spans="1:36" s="27" customFormat="1" ht="13.5" customHeight="1">
      <c r="A4" s="132"/>
      <c r="B4" s="125" t="str">
        <f>Project!B4</f>
        <v>Notes</v>
      </c>
      <c r="C4" s="228"/>
      <c r="D4" s="229"/>
      <c r="E4" s="229"/>
      <c r="F4" s="229"/>
      <c r="G4" s="229"/>
      <c r="H4" s="229"/>
      <c r="I4" s="229"/>
      <c r="J4" s="229"/>
      <c r="K4" s="217"/>
      <c r="L4" s="217"/>
      <c r="M4" s="217"/>
      <c r="N4" s="159"/>
      <c r="O4" s="217"/>
      <c r="P4" s="159"/>
      <c r="Q4" s="217"/>
      <c r="R4" s="159"/>
      <c r="S4" s="217"/>
      <c r="T4" s="159"/>
      <c r="U4" s="132"/>
      <c r="V4" s="132"/>
      <c r="W4" s="132"/>
      <c r="X4" s="132"/>
      <c r="Y4" s="132"/>
      <c r="Z4" s="132"/>
      <c r="AA4" s="132"/>
      <c r="AB4" s="132"/>
      <c r="AC4" s="132"/>
      <c r="AD4" s="132"/>
      <c r="AE4" s="132"/>
      <c r="AF4" s="132"/>
      <c r="AG4" s="132"/>
      <c r="AH4" s="132"/>
      <c r="AI4" s="132"/>
      <c r="AJ4" s="132"/>
    </row>
    <row r="5" spans="1:36" s="31" customFormat="1" ht="38.25">
      <c r="A5" s="30"/>
      <c r="B5" s="139"/>
      <c r="C5" s="139"/>
      <c r="D5" s="139"/>
      <c r="E5" s="144"/>
      <c r="F5" s="144"/>
      <c r="G5" s="144"/>
      <c r="H5" s="144"/>
      <c r="K5" s="161"/>
      <c r="L5" s="161"/>
      <c r="M5" s="139" t="s">
        <v>467</v>
      </c>
      <c r="N5" s="158" t="s">
        <v>543</v>
      </c>
      <c r="O5" s="156" t="s">
        <v>464</v>
      </c>
      <c r="P5" s="158" t="s">
        <v>544</v>
      </c>
      <c r="Q5" s="156" t="s">
        <v>465</v>
      </c>
      <c r="R5" s="158" t="s">
        <v>545</v>
      </c>
      <c r="S5" s="156" t="s">
        <v>466</v>
      </c>
      <c r="T5" s="158" t="s">
        <v>546</v>
      </c>
      <c r="U5" s="139"/>
    </row>
    <row r="6" spans="1:36" ht="15" customHeight="1">
      <c r="B6" s="66"/>
      <c r="C6" s="227" t="s">
        <v>447</v>
      </c>
      <c r="D6" s="227"/>
      <c r="E6" s="222" t="s">
        <v>448</v>
      </c>
      <c r="F6" s="223"/>
      <c r="G6" s="222" t="s">
        <v>449</v>
      </c>
      <c r="H6" s="223"/>
      <c r="I6" s="227" t="s">
        <v>450</v>
      </c>
      <c r="J6" s="227"/>
      <c r="K6" s="67" t="s">
        <v>201</v>
      </c>
      <c r="L6" s="67" t="s">
        <v>573</v>
      </c>
      <c r="M6" s="67" t="s">
        <v>201</v>
      </c>
      <c r="N6" s="67"/>
      <c r="O6" s="67" t="s">
        <v>201</v>
      </c>
      <c r="P6" s="67"/>
      <c r="Q6" s="67" t="s">
        <v>201</v>
      </c>
      <c r="R6" s="67"/>
      <c r="S6" s="67" t="s">
        <v>201</v>
      </c>
      <c r="T6" s="67" t="s">
        <v>201</v>
      </c>
      <c r="U6" s="40"/>
      <c r="V6" s="35"/>
      <c r="W6" s="35"/>
      <c r="X6" s="35"/>
      <c r="Y6" s="35"/>
      <c r="Z6" s="36"/>
      <c r="AA6" s="37"/>
      <c r="AB6" s="36"/>
      <c r="AC6" s="36"/>
      <c r="AD6" s="36"/>
      <c r="AE6" s="36"/>
      <c r="AF6" s="36"/>
      <c r="AG6" s="36"/>
      <c r="AH6" s="38"/>
      <c r="AI6" s="35"/>
      <c r="AJ6" s="33"/>
    </row>
    <row r="7" spans="1:36" ht="15.75" customHeight="1">
      <c r="B7" s="128" t="s">
        <v>202</v>
      </c>
      <c r="C7" s="129"/>
      <c r="D7" s="129"/>
      <c r="E7" s="129"/>
      <c r="F7" s="129"/>
      <c r="G7" s="129"/>
      <c r="H7" s="129"/>
      <c r="I7" s="221"/>
      <c r="J7" s="221"/>
      <c r="K7" s="64"/>
      <c r="L7" s="64"/>
      <c r="M7" s="64"/>
      <c r="N7" s="64"/>
      <c r="O7" s="64"/>
      <c r="P7" s="64"/>
      <c r="Q7" s="64"/>
      <c r="R7" s="64"/>
      <c r="S7" s="64"/>
      <c r="T7" s="129"/>
      <c r="U7" s="40"/>
      <c r="V7" s="41"/>
      <c r="W7" s="41"/>
      <c r="X7" s="41"/>
      <c r="Y7" s="41"/>
      <c r="Z7" s="42"/>
      <c r="AA7" s="43"/>
      <c r="AB7" s="42"/>
      <c r="AC7" s="42"/>
      <c r="AD7" s="42"/>
      <c r="AE7" s="42"/>
      <c r="AF7" s="42"/>
      <c r="AG7" s="42"/>
      <c r="AH7" s="38"/>
      <c r="AI7" s="35"/>
      <c r="AJ7" s="33"/>
    </row>
    <row r="8" spans="1:36" ht="84.75" customHeight="1">
      <c r="B8" s="90"/>
      <c r="C8" s="91" t="s">
        <v>203</v>
      </c>
      <c r="D8" s="91" t="s">
        <v>204</v>
      </c>
      <c r="E8" s="91" t="s">
        <v>203</v>
      </c>
      <c r="F8" s="91" t="s">
        <v>204</v>
      </c>
      <c r="G8" s="91" t="s">
        <v>203</v>
      </c>
      <c r="H8" s="91" t="s">
        <v>204</v>
      </c>
      <c r="I8" s="91" t="s">
        <v>203</v>
      </c>
      <c r="J8" s="91" t="s">
        <v>204</v>
      </c>
      <c r="K8" s="160" t="s">
        <v>564</v>
      </c>
      <c r="L8" s="160"/>
      <c r="M8" s="137" t="s">
        <v>506</v>
      </c>
      <c r="N8" s="157" t="s">
        <v>528</v>
      </c>
      <c r="O8" s="155" t="s">
        <v>521</v>
      </c>
      <c r="P8" s="157" t="s">
        <v>529</v>
      </c>
      <c r="Q8" s="155" t="s">
        <v>490</v>
      </c>
      <c r="R8" s="157" t="s">
        <v>530</v>
      </c>
      <c r="S8" s="155" t="s">
        <v>477</v>
      </c>
      <c r="T8" s="157" t="s">
        <v>531</v>
      </c>
      <c r="U8" s="40"/>
      <c r="V8" s="41"/>
      <c r="W8" s="41"/>
      <c r="X8" s="41"/>
      <c r="Y8" s="41"/>
      <c r="Z8" s="42"/>
      <c r="AA8" s="43"/>
      <c r="AB8" s="42"/>
      <c r="AC8" s="42"/>
      <c r="AD8" s="42"/>
      <c r="AE8" s="42"/>
      <c r="AF8" s="42"/>
      <c r="AG8" s="42"/>
      <c r="AH8" s="38"/>
      <c r="AI8" s="35"/>
      <c r="AJ8" s="33"/>
    </row>
    <row r="9" spans="1:36" ht="33.75" customHeight="1">
      <c r="B9" s="116" t="s">
        <v>451</v>
      </c>
      <c r="C9" s="92"/>
      <c r="D9" s="93"/>
      <c r="E9" s="92"/>
      <c r="F9" s="93"/>
      <c r="G9" s="92"/>
      <c r="H9" s="93"/>
      <c r="I9" s="92"/>
      <c r="J9" s="93"/>
      <c r="K9" s="160"/>
      <c r="L9" s="160"/>
      <c r="M9" s="137" t="s">
        <v>502</v>
      </c>
      <c r="N9" s="157"/>
      <c r="O9" s="155" t="s">
        <v>518</v>
      </c>
      <c r="P9" s="157"/>
      <c r="Q9" s="155" t="s">
        <v>485</v>
      </c>
      <c r="R9" s="157"/>
      <c r="S9" s="155" t="s">
        <v>472</v>
      </c>
      <c r="T9" s="157"/>
      <c r="U9" s="40"/>
      <c r="V9" s="35"/>
      <c r="W9" s="35"/>
      <c r="X9" s="41"/>
      <c r="Y9" s="41"/>
      <c r="Z9" s="42"/>
      <c r="AA9" s="43"/>
      <c r="AB9" s="42"/>
      <c r="AC9" s="42"/>
      <c r="AD9" s="42"/>
      <c r="AE9" s="42"/>
      <c r="AF9" s="42"/>
      <c r="AG9" s="42"/>
      <c r="AH9" s="38"/>
      <c r="AI9" s="35"/>
      <c r="AJ9" s="33"/>
    </row>
    <row r="10" spans="1:36" ht="25.5">
      <c r="B10" s="94" t="s">
        <v>565</v>
      </c>
      <c r="C10" s="94">
        <v>3.5</v>
      </c>
      <c r="D10" s="95" t="str">
        <f>Opaque_Construction</f>
        <v>hr-ft²-F/Btu (R-Value)</v>
      </c>
      <c r="E10" s="94">
        <v>4.2</v>
      </c>
      <c r="F10" s="95" t="str">
        <f>Opaque_Construction</f>
        <v>hr-ft²-F/Btu (R-Value)</v>
      </c>
      <c r="G10" s="94">
        <v>14.7</v>
      </c>
      <c r="H10" s="95" t="str">
        <f>Opaque_Construction</f>
        <v>hr-ft²-F/Btu (R-Value)</v>
      </c>
      <c r="I10" s="166">
        <v>16.899999999999999</v>
      </c>
      <c r="J10" s="94" t="str">
        <f>Opaque_Construction</f>
        <v>hr-ft²-F/Btu (R-Value)</v>
      </c>
      <c r="K10" s="169" t="s">
        <v>622</v>
      </c>
      <c r="L10" s="160"/>
      <c r="M10" s="137"/>
      <c r="N10" s="157"/>
      <c r="O10" s="155"/>
      <c r="P10" s="157"/>
      <c r="Q10" s="155"/>
      <c r="R10" s="157"/>
      <c r="S10" s="155"/>
      <c r="T10" s="157"/>
      <c r="U10" s="40"/>
      <c r="V10" s="133"/>
      <c r="W10" s="133"/>
      <c r="X10" s="133"/>
      <c r="Y10" s="41"/>
      <c r="Z10" s="42"/>
      <c r="AA10" s="43"/>
      <c r="AB10" s="42"/>
      <c r="AC10" s="42"/>
      <c r="AD10" s="42"/>
      <c r="AE10" s="42"/>
      <c r="AF10" s="42"/>
      <c r="AG10" s="42"/>
      <c r="AH10" s="38"/>
      <c r="AI10" s="35"/>
      <c r="AJ10" s="33"/>
    </row>
    <row r="11" spans="1:36" ht="60" customHeight="1">
      <c r="B11" s="117" t="s">
        <v>452</v>
      </c>
      <c r="C11" s="166">
        <v>18</v>
      </c>
      <c r="D11" s="94" t="str">
        <f>Opaque_Construction</f>
        <v>hr-ft²-F/Btu (R-Value)</v>
      </c>
      <c r="E11" s="166">
        <v>21</v>
      </c>
      <c r="F11" s="94" t="str">
        <f>Opaque_Construction</f>
        <v>hr-ft²-F/Btu (R-Value)</v>
      </c>
      <c r="G11" s="166">
        <v>24</v>
      </c>
      <c r="H11" s="94" t="str">
        <f>Opaque_Construction</f>
        <v>hr-ft²-F/Btu (R-Value)</v>
      </c>
      <c r="I11" s="166">
        <v>30.7</v>
      </c>
      <c r="J11" s="94" t="str">
        <f>Opaque_Construction</f>
        <v>hr-ft²-F/Btu (R-Value)</v>
      </c>
      <c r="K11" s="167" t="s">
        <v>640</v>
      </c>
      <c r="L11" s="160"/>
      <c r="M11" s="137" t="s">
        <v>503</v>
      </c>
      <c r="N11" s="157" t="s">
        <v>547</v>
      </c>
      <c r="O11" s="155" t="s">
        <v>519</v>
      </c>
      <c r="P11" s="157" t="s">
        <v>548</v>
      </c>
      <c r="Q11" s="155" t="s">
        <v>486</v>
      </c>
      <c r="R11" s="157" t="s">
        <v>549</v>
      </c>
      <c r="S11" s="155" t="s">
        <v>473</v>
      </c>
      <c r="T11" s="157" t="s">
        <v>550</v>
      </c>
      <c r="U11" s="50"/>
      <c r="V11" s="133"/>
      <c r="W11" s="133"/>
      <c r="X11" s="133"/>
      <c r="Y11" s="133"/>
      <c r="Z11" s="51"/>
      <c r="AA11" s="52"/>
      <c r="AB11" s="51"/>
      <c r="AC11" s="51"/>
      <c r="AD11" s="51"/>
      <c r="AE11" s="51"/>
      <c r="AF11" s="51"/>
      <c r="AG11" s="51"/>
      <c r="AH11" s="53"/>
      <c r="AI11" s="49"/>
      <c r="AJ11" s="33"/>
    </row>
    <row r="12" spans="1:36" ht="76.5">
      <c r="B12" s="118" t="s">
        <v>453</v>
      </c>
      <c r="C12" s="166">
        <v>3.5</v>
      </c>
      <c r="D12" s="94" t="str">
        <f>Slab_on_Grade_Constructions</f>
        <v>hr-ft²-F/Btu (R-Value)</v>
      </c>
      <c r="E12" s="166">
        <v>5.5</v>
      </c>
      <c r="F12" s="94" t="str">
        <f>Slab_on_Grade_Constructions</f>
        <v>hr-ft²-F/Btu (R-Value)</v>
      </c>
      <c r="G12" s="166">
        <v>25.1</v>
      </c>
      <c r="H12" s="94" t="str">
        <f>Slab_on_Grade_Constructions</f>
        <v>hr-ft²-F/Btu (R-Value)</v>
      </c>
      <c r="I12" s="166">
        <v>29.1</v>
      </c>
      <c r="J12" s="94" t="str">
        <f>Slab_on_Grade_Constructions</f>
        <v>hr-ft²-F/Btu (R-Value)</v>
      </c>
      <c r="K12" s="167" t="s">
        <v>639</v>
      </c>
      <c r="L12" s="160"/>
      <c r="M12" s="137"/>
      <c r="N12" s="157" t="s">
        <v>537</v>
      </c>
      <c r="O12" s="155"/>
      <c r="P12" s="157" t="s">
        <v>537</v>
      </c>
      <c r="Q12" s="155"/>
      <c r="R12" s="157" t="s">
        <v>538</v>
      </c>
      <c r="S12" s="155"/>
      <c r="T12" s="157" t="s">
        <v>539</v>
      </c>
      <c r="U12" s="55"/>
      <c r="V12" s="133"/>
      <c r="W12" s="133"/>
      <c r="X12" s="133"/>
      <c r="Y12" s="133"/>
      <c r="Z12" s="51"/>
      <c r="AA12" s="54"/>
      <c r="AB12" s="51"/>
      <c r="AC12" s="54"/>
      <c r="AD12" s="56"/>
      <c r="AE12" s="54"/>
      <c r="AF12" s="56"/>
      <c r="AG12" s="54"/>
      <c r="AH12" s="48"/>
      <c r="AI12" s="49"/>
      <c r="AJ12" s="33"/>
    </row>
    <row r="13" spans="1:36" ht="45" customHeight="1">
      <c r="B13" s="118" t="s">
        <v>455</v>
      </c>
      <c r="C13" s="166">
        <v>5</v>
      </c>
      <c r="D13" s="94" t="str">
        <f>Opaque_Construction</f>
        <v>hr-ft²-F/Btu (R-Value)</v>
      </c>
      <c r="E13" s="166">
        <v>5</v>
      </c>
      <c r="F13" s="94" t="str">
        <f>Opaque_Construction</f>
        <v>hr-ft²-F/Btu (R-Value)</v>
      </c>
      <c r="G13" s="166">
        <v>10.7</v>
      </c>
      <c r="H13" s="94" t="str">
        <f>Opaque_Construction</f>
        <v>hr-ft²-F/Btu (R-Value)</v>
      </c>
      <c r="I13" s="166">
        <v>13.3</v>
      </c>
      <c r="J13" s="94" t="str">
        <f>Opaque_Construction</f>
        <v>hr-ft²-F/Btu (R-Value)</v>
      </c>
      <c r="K13" s="173" t="s">
        <v>638</v>
      </c>
      <c r="L13" s="160"/>
      <c r="M13" s="137"/>
      <c r="N13" s="157" t="s">
        <v>540</v>
      </c>
      <c r="O13" s="155"/>
      <c r="P13" s="157" t="s">
        <v>540</v>
      </c>
      <c r="Q13" s="157"/>
      <c r="R13" s="157" t="s">
        <v>541</v>
      </c>
      <c r="S13" s="155"/>
      <c r="T13" s="157" t="s">
        <v>542</v>
      </c>
      <c r="U13" s="55"/>
      <c r="V13" s="133"/>
      <c r="W13" s="133"/>
      <c r="X13" s="133"/>
      <c r="Y13" s="133"/>
      <c r="Z13" s="51"/>
      <c r="AA13" s="54"/>
      <c r="AB13" s="51"/>
      <c r="AC13" s="54"/>
      <c r="AD13" s="56"/>
      <c r="AE13" s="54"/>
      <c r="AF13" s="56"/>
      <c r="AG13" s="54"/>
      <c r="AH13" s="48"/>
      <c r="AI13" s="49"/>
      <c r="AJ13" s="33"/>
    </row>
    <row r="14" spans="1:36" ht="37.5" customHeight="1">
      <c r="B14" s="116" t="s">
        <v>205</v>
      </c>
      <c r="C14" s="164">
        <v>0.1411</v>
      </c>
      <c r="D14" s="96" t="s">
        <v>206</v>
      </c>
      <c r="E14" s="164">
        <v>0.1411</v>
      </c>
      <c r="F14" s="96" t="s">
        <v>206</v>
      </c>
      <c r="G14" s="164">
        <v>0.1411</v>
      </c>
      <c r="H14" s="96" t="s">
        <v>206</v>
      </c>
      <c r="I14" s="164">
        <v>0.1411</v>
      </c>
      <c r="J14" s="96" t="s">
        <v>206</v>
      </c>
      <c r="K14" s="170" t="s">
        <v>580</v>
      </c>
      <c r="L14" s="160"/>
      <c r="M14" s="137" t="s">
        <v>500</v>
      </c>
      <c r="N14" s="157"/>
      <c r="O14" s="155" t="s">
        <v>516</v>
      </c>
      <c r="P14" s="157"/>
      <c r="Q14" s="155" t="s">
        <v>483</v>
      </c>
      <c r="R14" s="157"/>
      <c r="S14" s="155" t="s">
        <v>470</v>
      </c>
      <c r="T14" s="157"/>
      <c r="U14" s="45"/>
      <c r="V14" s="133"/>
      <c r="W14" s="133"/>
      <c r="X14" s="133"/>
      <c r="Y14" s="133"/>
      <c r="Z14" s="36"/>
      <c r="AA14" s="47"/>
      <c r="AB14" s="36"/>
      <c r="AC14" s="46"/>
      <c r="AD14" s="36"/>
      <c r="AE14" s="36"/>
      <c r="AF14" s="36"/>
      <c r="AG14" s="46"/>
      <c r="AH14" s="48"/>
      <c r="AI14" s="35"/>
      <c r="AJ14" s="33"/>
    </row>
    <row r="15" spans="1:36" ht="24" customHeight="1">
      <c r="B15" s="116" t="s">
        <v>454</v>
      </c>
      <c r="C15" s="92"/>
      <c r="D15" s="93"/>
      <c r="E15" s="150"/>
      <c r="F15" s="93"/>
      <c r="G15" s="92"/>
      <c r="H15" s="93"/>
      <c r="I15" s="92"/>
      <c r="J15" s="93"/>
      <c r="K15" s="160"/>
      <c r="L15" s="160"/>
      <c r="M15" s="137" t="s">
        <v>504</v>
      </c>
      <c r="N15" s="157" t="s">
        <v>551</v>
      </c>
      <c r="O15" s="155" t="s">
        <v>515</v>
      </c>
      <c r="P15" s="157" t="s">
        <v>552</v>
      </c>
      <c r="Q15" s="155" t="s">
        <v>487</v>
      </c>
      <c r="R15" s="157" t="s">
        <v>553</v>
      </c>
      <c r="S15" s="155" t="s">
        <v>474</v>
      </c>
      <c r="T15" s="157" t="s">
        <v>554</v>
      </c>
      <c r="U15" s="55"/>
      <c r="V15" s="133"/>
      <c r="W15" s="133"/>
      <c r="X15" s="133"/>
      <c r="Y15" s="133"/>
      <c r="Z15" s="36"/>
      <c r="AA15" s="47"/>
      <c r="AB15" s="36"/>
      <c r="AC15" s="46"/>
      <c r="AD15" s="36"/>
      <c r="AE15" s="36"/>
      <c r="AF15" s="36"/>
      <c r="AG15" s="46"/>
      <c r="AH15" s="48"/>
      <c r="AI15" s="35"/>
      <c r="AJ15" s="33"/>
    </row>
    <row r="16" spans="1:36" ht="25.5">
      <c r="B16" s="94" t="s">
        <v>637</v>
      </c>
      <c r="C16" s="165">
        <f>0.33*0.48/0.62*1.07+0.35*0.48+0.32*0.34</f>
        <v>0.5501677419354839</v>
      </c>
      <c r="D16" s="94" t="str">
        <f>Glazing_Conduction</f>
        <v>Btu/hr-ft²-F (U-Value)</v>
      </c>
      <c r="E16" s="165">
        <f>0.26*1.07+0.1*0.62+0.33*0.48+0.31*0.34</f>
        <v>0.60400000000000009</v>
      </c>
      <c r="F16" s="94" t="str">
        <f>Glazing_Conduction</f>
        <v>Btu/hr-ft²-F (U-Value)</v>
      </c>
      <c r="G16" s="165">
        <f>0.22*1.07+0.2*0.62+0.27*0.48+0.28*0.34+0.04*0.23</f>
        <v>0.59340000000000004</v>
      </c>
      <c r="H16" s="94" t="str">
        <f>Glazing_Conduction</f>
        <v>Btu/hr-ft²-F (U-Value)</v>
      </c>
      <c r="I16" s="165">
        <f>0.09*1.07+0.47*0.48+0.45*0.34</f>
        <v>0.47489999999999999</v>
      </c>
      <c r="J16" s="94" t="str">
        <f>Glazing_Conduction</f>
        <v>Btu/hr-ft²-F (U-Value)</v>
      </c>
      <c r="K16" s="160" t="s">
        <v>622</v>
      </c>
      <c r="L16" s="160"/>
      <c r="M16" s="137"/>
      <c r="N16" s="157"/>
      <c r="O16" s="155"/>
      <c r="P16" s="157"/>
      <c r="Q16" s="155"/>
      <c r="R16" s="157"/>
      <c r="S16" s="155"/>
      <c r="T16" s="157"/>
      <c r="U16" s="55"/>
      <c r="V16" s="133"/>
      <c r="W16" s="133"/>
      <c r="X16" s="133"/>
      <c r="Y16" s="133"/>
      <c r="Z16" s="36"/>
      <c r="AA16" s="47"/>
      <c r="AB16" s="36"/>
      <c r="AC16" s="46"/>
      <c r="AD16" s="36"/>
      <c r="AE16" s="36"/>
      <c r="AF16" s="36"/>
      <c r="AG16" s="46"/>
      <c r="AH16" s="48"/>
      <c r="AI16" s="35"/>
      <c r="AJ16" s="33"/>
    </row>
    <row r="17" spans="2:36" ht="15.75" customHeight="1">
      <c r="B17" s="116" t="s">
        <v>207</v>
      </c>
      <c r="C17" s="172"/>
      <c r="D17" s="93"/>
      <c r="E17" s="172"/>
      <c r="F17" s="93"/>
      <c r="G17" s="150"/>
      <c r="H17" s="93"/>
      <c r="I17" s="92"/>
      <c r="J17" s="93"/>
      <c r="K17" s="160"/>
      <c r="L17" s="160"/>
      <c r="M17" s="137"/>
      <c r="N17" s="157"/>
      <c r="O17" s="155"/>
      <c r="P17" s="157"/>
      <c r="Q17" s="155"/>
      <c r="R17" s="157"/>
      <c r="S17" s="155"/>
      <c r="T17" s="157"/>
      <c r="U17" s="45"/>
      <c r="V17" s="133"/>
      <c r="W17" s="133"/>
      <c r="X17" s="133"/>
      <c r="Y17" s="46"/>
      <c r="Z17" s="36"/>
      <c r="AA17" s="47"/>
      <c r="AB17" s="36"/>
      <c r="AC17" s="46"/>
      <c r="AD17" s="36"/>
      <c r="AE17" s="36"/>
      <c r="AF17" s="36"/>
      <c r="AG17" s="46"/>
      <c r="AH17" s="48"/>
      <c r="AI17" s="35"/>
      <c r="AJ17" s="33"/>
    </row>
    <row r="18" spans="2:36" ht="25.5">
      <c r="B18" s="94" t="str">
        <f>B16</f>
        <v>living_unit</v>
      </c>
      <c r="C18" s="165">
        <v>0.41</v>
      </c>
      <c r="D18" s="96" t="str">
        <f>Glazing_Solar_Heat_Gain</f>
        <v>SHGC</v>
      </c>
      <c r="E18" s="165">
        <v>0.41</v>
      </c>
      <c r="F18" s="96" t="str">
        <f>Glazing_Solar_Heat_Gain</f>
        <v>SHGC</v>
      </c>
      <c r="G18" s="165">
        <v>0.39</v>
      </c>
      <c r="H18" s="96" t="str">
        <f>Glazing_Solar_Heat_Gain</f>
        <v>SHGC</v>
      </c>
      <c r="I18" s="146">
        <v>0.39</v>
      </c>
      <c r="J18" s="96" t="str">
        <f>Glazing_Solar_Heat_Gain</f>
        <v>SHGC</v>
      </c>
      <c r="K18" s="160" t="s">
        <v>623</v>
      </c>
      <c r="L18" s="160"/>
      <c r="M18" s="137"/>
      <c r="N18" s="157"/>
      <c r="O18" s="155"/>
      <c r="P18" s="157"/>
      <c r="Q18" s="155"/>
      <c r="R18" s="157"/>
      <c r="S18" s="155"/>
      <c r="T18" s="157"/>
      <c r="U18" s="45"/>
      <c r="V18" s="133"/>
      <c r="W18" s="133"/>
      <c r="X18" s="133"/>
      <c r="Y18" s="46"/>
      <c r="Z18" s="36"/>
      <c r="AA18" s="47"/>
      <c r="AB18" s="36"/>
      <c r="AC18" s="46"/>
      <c r="AD18" s="36"/>
      <c r="AE18" s="36"/>
      <c r="AF18" s="36"/>
      <c r="AG18" s="46"/>
      <c r="AH18" s="48"/>
      <c r="AI18" s="35"/>
      <c r="AJ18" s="33"/>
    </row>
    <row r="19" spans="2:36" ht="15.75" customHeight="1">
      <c r="B19" s="119" t="s">
        <v>208</v>
      </c>
      <c r="C19" s="92"/>
      <c r="D19" s="93"/>
      <c r="E19" s="150"/>
      <c r="F19" s="93"/>
      <c r="G19" s="150"/>
      <c r="H19" s="93"/>
      <c r="I19" s="92"/>
      <c r="J19" s="93"/>
      <c r="K19" s="160"/>
      <c r="L19" s="160"/>
      <c r="M19" s="137"/>
      <c r="N19" s="157"/>
      <c r="O19" s="155"/>
      <c r="P19" s="157"/>
      <c r="Q19" s="155"/>
      <c r="R19" s="157"/>
      <c r="S19" s="155"/>
      <c r="T19" s="157"/>
      <c r="U19" s="45"/>
      <c r="V19" s="36"/>
      <c r="W19" s="46"/>
      <c r="X19" s="36"/>
      <c r="Y19" s="46"/>
      <c r="Z19" s="36"/>
      <c r="AA19" s="47"/>
      <c r="AB19" s="36"/>
      <c r="AC19" s="46"/>
      <c r="AD19" s="36"/>
      <c r="AE19" s="36"/>
      <c r="AF19" s="36"/>
      <c r="AG19" s="46"/>
      <c r="AH19" s="48"/>
      <c r="AI19" s="35"/>
      <c r="AJ19" s="33"/>
    </row>
    <row r="20" spans="2:36" ht="15.75" customHeight="1">
      <c r="B20" s="94" t="str">
        <f>B16</f>
        <v>living_unit</v>
      </c>
      <c r="C20" s="151">
        <v>0.88</v>
      </c>
      <c r="D20" s="96" t="s">
        <v>206</v>
      </c>
      <c r="E20" s="151">
        <v>0.88</v>
      </c>
      <c r="F20" s="96" t="s">
        <v>206</v>
      </c>
      <c r="G20" s="151">
        <v>0.88</v>
      </c>
      <c r="H20" s="96" t="s">
        <v>206</v>
      </c>
      <c r="I20" s="151">
        <v>0.88</v>
      </c>
      <c r="J20" s="96" t="s">
        <v>206</v>
      </c>
      <c r="K20" s="160" t="s">
        <v>566</v>
      </c>
      <c r="L20" s="160"/>
      <c r="M20" s="137"/>
      <c r="N20" s="157"/>
      <c r="O20" s="155"/>
      <c r="P20" s="157"/>
      <c r="Q20" s="155"/>
      <c r="R20" s="157"/>
      <c r="S20" s="155"/>
      <c r="T20" s="157"/>
      <c r="U20" s="45"/>
      <c r="V20" s="36"/>
      <c r="W20" s="46"/>
      <c r="X20" s="36"/>
      <c r="Y20" s="46"/>
      <c r="Z20" s="36"/>
      <c r="AA20" s="47"/>
      <c r="AB20" s="36"/>
      <c r="AC20" s="46"/>
      <c r="AD20" s="36"/>
      <c r="AE20" s="36"/>
      <c r="AF20" s="36"/>
      <c r="AG20" s="46"/>
      <c r="AH20" s="48"/>
      <c r="AI20" s="35"/>
      <c r="AJ20" s="33"/>
    </row>
    <row r="21" spans="2:36" ht="15.75" customHeight="1">
      <c r="B21" s="119" t="s">
        <v>209</v>
      </c>
      <c r="C21" s="146" t="s">
        <v>576</v>
      </c>
      <c r="D21" s="96" t="s">
        <v>206</v>
      </c>
      <c r="E21" s="146" t="s">
        <v>576</v>
      </c>
      <c r="F21" s="96" t="s">
        <v>206</v>
      </c>
      <c r="G21" s="146" t="s">
        <v>576</v>
      </c>
      <c r="H21" s="96" t="s">
        <v>206</v>
      </c>
      <c r="I21" s="146" t="s">
        <v>576</v>
      </c>
      <c r="J21" s="96" t="s">
        <v>206</v>
      </c>
      <c r="K21" s="160"/>
      <c r="L21" s="160"/>
      <c r="M21" s="137"/>
      <c r="N21" s="157"/>
      <c r="O21" s="155"/>
      <c r="P21" s="157"/>
      <c r="Q21" s="155"/>
      <c r="R21" s="157"/>
      <c r="S21" s="155"/>
      <c r="T21" s="157"/>
      <c r="U21" s="45"/>
      <c r="V21" s="36"/>
      <c r="W21" s="46"/>
      <c r="X21" s="36"/>
      <c r="Y21" s="46"/>
      <c r="Z21" s="36"/>
      <c r="AA21" s="47"/>
      <c r="AB21" s="36"/>
      <c r="AC21" s="46"/>
      <c r="AD21" s="36"/>
      <c r="AE21" s="36"/>
      <c r="AF21" s="36"/>
      <c r="AG21" s="46"/>
      <c r="AH21" s="48"/>
      <c r="AI21" s="35"/>
      <c r="AJ21" s="33"/>
    </row>
    <row r="22" spans="2:36" ht="15.75" customHeight="1">
      <c r="B22" s="119" t="s">
        <v>210</v>
      </c>
      <c r="C22" s="146" t="s">
        <v>576</v>
      </c>
      <c r="D22" s="94" t="str">
        <f>Glazing_Conduction</f>
        <v>Btu/hr-ft²-F (U-Value)</v>
      </c>
      <c r="E22" s="146" t="s">
        <v>576</v>
      </c>
      <c r="F22" s="94" t="str">
        <f>Glazing_Conduction</f>
        <v>Btu/hr-ft²-F (U-Value)</v>
      </c>
      <c r="G22" s="146" t="s">
        <v>576</v>
      </c>
      <c r="H22" s="94" t="str">
        <f>Glazing_Conduction</f>
        <v>Btu/hr-ft²-F (U-Value)</v>
      </c>
      <c r="I22" s="146" t="s">
        <v>576</v>
      </c>
      <c r="J22" s="94" t="str">
        <f>Glazing_Conduction</f>
        <v>Btu/hr-ft²-F (U-Value)</v>
      </c>
      <c r="K22" s="160"/>
      <c r="L22" s="160"/>
      <c r="M22" s="137"/>
      <c r="N22" s="157"/>
      <c r="O22" s="155"/>
      <c r="P22" s="157"/>
      <c r="Q22" s="155"/>
      <c r="R22" s="157"/>
      <c r="S22" s="155"/>
      <c r="T22" s="157"/>
      <c r="U22" s="45"/>
      <c r="V22" s="36"/>
      <c r="W22" s="46"/>
      <c r="X22" s="36"/>
      <c r="Y22" s="46"/>
      <c r="Z22" s="36"/>
      <c r="AA22" s="47"/>
      <c r="AB22" s="36"/>
      <c r="AC22" s="46"/>
      <c r="AD22" s="36"/>
      <c r="AE22" s="36"/>
      <c r="AF22" s="36"/>
      <c r="AG22" s="46"/>
      <c r="AH22" s="48"/>
      <c r="AI22" s="35"/>
      <c r="AJ22" s="33"/>
    </row>
    <row r="23" spans="2:36" ht="15.75" customHeight="1">
      <c r="B23" s="119" t="s">
        <v>211</v>
      </c>
      <c r="C23" s="146" t="s">
        <v>576</v>
      </c>
      <c r="D23" s="96" t="str">
        <f>Glazing_Solar_Heat_Gain</f>
        <v>SHGC</v>
      </c>
      <c r="E23" s="146" t="s">
        <v>576</v>
      </c>
      <c r="F23" s="96" t="str">
        <f>Glazing_Solar_Heat_Gain</f>
        <v>SHGC</v>
      </c>
      <c r="G23" s="146" t="s">
        <v>576</v>
      </c>
      <c r="H23" s="96" t="str">
        <f>Glazing_Solar_Heat_Gain</f>
        <v>SHGC</v>
      </c>
      <c r="I23" s="146" t="s">
        <v>576</v>
      </c>
      <c r="J23" s="96" t="str">
        <f>Glazing_Solar_Heat_Gain</f>
        <v>SHGC</v>
      </c>
      <c r="K23" s="160"/>
      <c r="L23" s="160"/>
      <c r="M23" s="137"/>
      <c r="N23" s="157"/>
      <c r="O23" s="155"/>
      <c r="P23" s="157"/>
      <c r="Q23" s="155"/>
      <c r="R23" s="157"/>
      <c r="S23" s="155"/>
      <c r="T23" s="157"/>
      <c r="U23" s="45"/>
      <c r="V23" s="36"/>
      <c r="W23" s="46"/>
      <c r="X23" s="36"/>
      <c r="Y23" s="46"/>
      <c r="Z23" s="36"/>
      <c r="AA23" s="47"/>
      <c r="AB23" s="36"/>
      <c r="AC23" s="46"/>
      <c r="AD23" s="36"/>
      <c r="AE23" s="36"/>
      <c r="AF23" s="36"/>
      <c r="AG23" s="46"/>
      <c r="AH23" s="48"/>
      <c r="AI23" s="35"/>
      <c r="AJ23" s="33"/>
    </row>
    <row r="24" spans="2:36" ht="15.75" customHeight="1">
      <c r="B24" s="120" t="s">
        <v>212</v>
      </c>
      <c r="C24" s="146" t="s">
        <v>576</v>
      </c>
      <c r="D24" s="138" t="s">
        <v>206</v>
      </c>
      <c r="E24" s="146" t="s">
        <v>576</v>
      </c>
      <c r="F24" s="145" t="s">
        <v>206</v>
      </c>
      <c r="G24" s="146" t="s">
        <v>576</v>
      </c>
      <c r="H24" s="145" t="s">
        <v>206</v>
      </c>
      <c r="I24" s="146" t="s">
        <v>576</v>
      </c>
      <c r="J24" s="138" t="s">
        <v>206</v>
      </c>
      <c r="K24" s="142"/>
      <c r="L24" s="142"/>
      <c r="M24" s="142"/>
      <c r="N24" s="142"/>
      <c r="O24" s="142"/>
      <c r="P24" s="142"/>
      <c r="Q24" s="142"/>
      <c r="R24" s="142"/>
      <c r="S24" s="142"/>
      <c r="T24" s="162"/>
      <c r="U24" s="45"/>
      <c r="V24" s="36"/>
      <c r="W24" s="46"/>
      <c r="X24" s="36"/>
      <c r="Y24" s="46"/>
      <c r="Z24" s="36"/>
      <c r="AA24" s="47"/>
      <c r="AB24" s="36"/>
      <c r="AC24" s="46"/>
      <c r="AD24" s="36"/>
      <c r="AE24" s="36"/>
      <c r="AF24" s="36"/>
      <c r="AG24" s="46"/>
      <c r="AH24" s="48"/>
      <c r="AI24" s="35"/>
      <c r="AJ24" s="33"/>
    </row>
    <row r="25" spans="2:36" ht="15.75" customHeight="1">
      <c r="B25" s="120" t="s">
        <v>213</v>
      </c>
      <c r="C25" s="220" t="s">
        <v>567</v>
      </c>
      <c r="D25" s="220"/>
      <c r="E25" s="220" t="s">
        <v>567</v>
      </c>
      <c r="F25" s="220"/>
      <c r="G25" s="220" t="s">
        <v>567</v>
      </c>
      <c r="H25" s="220"/>
      <c r="I25" s="220" t="s">
        <v>567</v>
      </c>
      <c r="J25" s="220"/>
      <c r="K25" s="160" t="s">
        <v>566</v>
      </c>
      <c r="L25" s="160"/>
      <c r="M25" s="142"/>
      <c r="N25" s="142"/>
      <c r="O25" s="142"/>
      <c r="P25" s="142"/>
      <c r="Q25" s="142"/>
      <c r="R25" s="142"/>
      <c r="S25" s="142"/>
      <c r="T25" s="162"/>
      <c r="U25" s="45"/>
      <c r="V25" s="36"/>
      <c r="W25" s="46"/>
      <c r="X25" s="36"/>
      <c r="Y25" s="46"/>
      <c r="Z25" s="36"/>
      <c r="AA25" s="47"/>
      <c r="AB25" s="36"/>
      <c r="AC25" s="46"/>
      <c r="AD25" s="36"/>
      <c r="AE25" s="36"/>
      <c r="AF25" s="36"/>
      <c r="AG25" s="46"/>
      <c r="AH25" s="48"/>
      <c r="AI25" s="35"/>
      <c r="AJ25" s="33"/>
    </row>
    <row r="26" spans="2:36" ht="60" customHeight="1">
      <c r="B26" s="120" t="s">
        <v>86</v>
      </c>
      <c r="C26" s="174">
        <f>0.95/0.6*I26</f>
        <v>1.0924999999999998</v>
      </c>
      <c r="D26" s="174" t="str">
        <f>Infiltration</f>
        <v>ACH</v>
      </c>
      <c r="E26" s="175">
        <f>G26</f>
        <v>0.72449999999999992</v>
      </c>
      <c r="F26" s="174" t="str">
        <f>Infiltration</f>
        <v>ACH</v>
      </c>
      <c r="G26" s="175">
        <f>0.63/0.6*I26</f>
        <v>0.72449999999999992</v>
      </c>
      <c r="H26" s="145" t="str">
        <f>Infiltration</f>
        <v>ACH</v>
      </c>
      <c r="I26" s="147">
        <v>0.69</v>
      </c>
      <c r="J26" s="138" t="str">
        <f>Infiltration</f>
        <v>ACH</v>
      </c>
      <c r="K26" s="160" t="s">
        <v>624</v>
      </c>
      <c r="L26" s="142" t="s">
        <v>575</v>
      </c>
      <c r="M26" s="142" t="s">
        <v>501</v>
      </c>
      <c r="N26" s="142" t="s">
        <v>533</v>
      </c>
      <c r="O26" s="142" t="s">
        <v>517</v>
      </c>
      <c r="P26" s="142" t="s">
        <v>534</v>
      </c>
      <c r="Q26" s="142" t="s">
        <v>484</v>
      </c>
      <c r="R26" s="142" t="s">
        <v>535</v>
      </c>
      <c r="S26" s="142" t="s">
        <v>471</v>
      </c>
      <c r="T26" s="142" t="s">
        <v>536</v>
      </c>
      <c r="U26" s="45"/>
      <c r="V26" s="36"/>
      <c r="W26" s="46"/>
      <c r="X26" s="36"/>
      <c r="Y26" s="46"/>
      <c r="Z26" s="36"/>
      <c r="AA26" s="47"/>
      <c r="AB26" s="36"/>
      <c r="AC26" s="46"/>
      <c r="AD26" s="36"/>
      <c r="AE26" s="36"/>
      <c r="AF26" s="36"/>
      <c r="AG26" s="46"/>
      <c r="AH26" s="48"/>
      <c r="AI26" s="35"/>
      <c r="AJ26" s="33"/>
    </row>
    <row r="27" spans="2:36" ht="15.75" customHeight="1">
      <c r="B27" s="218" t="s">
        <v>214</v>
      </c>
      <c r="C27" s="219"/>
      <c r="D27" s="219"/>
      <c r="E27" s="219"/>
      <c r="F27" s="219"/>
      <c r="G27" s="219"/>
      <c r="H27" s="219"/>
      <c r="I27" s="219"/>
      <c r="J27" s="219"/>
      <c r="K27" s="64"/>
      <c r="L27" s="64"/>
      <c r="M27" s="64"/>
      <c r="N27" s="64"/>
      <c r="O27" s="64"/>
      <c r="P27" s="64"/>
      <c r="Q27" s="64"/>
      <c r="R27" s="64"/>
      <c r="S27" s="64"/>
      <c r="T27" s="129"/>
      <c r="U27" s="45"/>
      <c r="V27" s="36"/>
      <c r="W27" s="46"/>
      <c r="X27" s="36"/>
      <c r="Y27" s="46"/>
      <c r="Z27" s="36"/>
      <c r="AA27" s="47"/>
      <c r="AB27" s="36"/>
      <c r="AC27" s="46"/>
      <c r="AD27" s="36"/>
      <c r="AE27" s="36"/>
      <c r="AF27" s="36"/>
      <c r="AG27" s="46"/>
      <c r="AH27" s="48"/>
      <c r="AI27" s="35"/>
      <c r="AJ27" s="33"/>
    </row>
    <row r="28" spans="2:36" ht="63.75">
      <c r="B28" s="121" t="s">
        <v>89</v>
      </c>
      <c r="C28" s="224" t="s">
        <v>215</v>
      </c>
      <c r="D28" s="102" t="s">
        <v>89</v>
      </c>
      <c r="E28" s="224" t="s">
        <v>215</v>
      </c>
      <c r="F28" s="102" t="s">
        <v>89</v>
      </c>
      <c r="G28" s="224" t="s">
        <v>215</v>
      </c>
      <c r="H28" s="102" t="s">
        <v>89</v>
      </c>
      <c r="I28" s="224" t="s">
        <v>215</v>
      </c>
      <c r="J28" s="102" t="s">
        <v>89</v>
      </c>
      <c r="K28" s="142"/>
      <c r="L28" s="142"/>
      <c r="M28" s="142" t="s">
        <v>505</v>
      </c>
      <c r="N28" s="142"/>
      <c r="O28" s="142" t="s">
        <v>520</v>
      </c>
      <c r="P28" s="142"/>
      <c r="Q28" s="142" t="s">
        <v>488</v>
      </c>
      <c r="R28" s="142"/>
      <c r="S28" s="142" t="s">
        <v>475</v>
      </c>
      <c r="T28" s="162"/>
      <c r="U28" s="45"/>
      <c r="V28" s="36"/>
      <c r="W28" s="46"/>
      <c r="X28" s="36"/>
      <c r="Y28" s="46"/>
      <c r="Z28" s="36"/>
      <c r="AA28" s="47"/>
      <c r="AB28" s="36"/>
      <c r="AC28" s="46"/>
      <c r="AD28" s="36"/>
      <c r="AE28" s="36"/>
      <c r="AF28" s="36"/>
      <c r="AG28" s="46"/>
      <c r="AH28" s="48"/>
      <c r="AI28" s="35"/>
      <c r="AJ28" s="33"/>
    </row>
    <row r="29" spans="2:36" ht="15.75" customHeight="1">
      <c r="B29" s="97"/>
      <c r="C29" s="225"/>
      <c r="D29" s="91" t="str">
        <f>Occupant_Density</f>
        <v>(ft²/person)</v>
      </c>
      <c r="E29" s="225"/>
      <c r="F29" s="91" t="str">
        <f>Occupant_Density</f>
        <v>(ft²/person)</v>
      </c>
      <c r="G29" s="225"/>
      <c r="H29" s="91" t="str">
        <f>Occupant_Density</f>
        <v>(ft²/person)</v>
      </c>
      <c r="I29" s="225"/>
      <c r="J29" s="91" t="str">
        <f>Occupant_Density</f>
        <v>(ft²/person)</v>
      </c>
      <c r="K29" s="142"/>
      <c r="L29" s="142"/>
      <c r="M29" s="142"/>
      <c r="N29" s="142"/>
      <c r="O29" s="142"/>
      <c r="P29" s="142"/>
      <c r="Q29" s="142"/>
      <c r="R29" s="142"/>
      <c r="S29" s="142"/>
      <c r="T29" s="162"/>
      <c r="U29" s="45"/>
      <c r="V29" s="36"/>
      <c r="W29" s="46"/>
      <c r="X29" s="36"/>
      <c r="Y29" s="46"/>
      <c r="Z29" s="36"/>
      <c r="AA29" s="47"/>
      <c r="AB29" s="36"/>
      <c r="AC29" s="46"/>
      <c r="AD29" s="36"/>
      <c r="AE29" s="36"/>
      <c r="AF29" s="36"/>
      <c r="AG29" s="46"/>
      <c r="AH29" s="48"/>
      <c r="AI29" s="35"/>
      <c r="AJ29" s="33"/>
    </row>
    <row r="30" spans="2:36">
      <c r="B30" s="97"/>
      <c r="C30" s="130" t="s">
        <v>637</v>
      </c>
      <c r="D30" s="130">
        <v>800</v>
      </c>
      <c r="E30" s="130" t="s">
        <v>637</v>
      </c>
      <c r="F30" s="130">
        <v>800</v>
      </c>
      <c r="G30" s="130" t="s">
        <v>637</v>
      </c>
      <c r="H30" s="130">
        <v>800</v>
      </c>
      <c r="I30" s="130" t="s">
        <v>637</v>
      </c>
      <c r="J30" s="130">
        <v>800</v>
      </c>
      <c r="K30" s="142" t="s">
        <v>562</v>
      </c>
      <c r="L30" s="142"/>
      <c r="M30" s="142" t="s">
        <v>561</v>
      </c>
      <c r="N30" s="142"/>
      <c r="O30" s="142"/>
      <c r="P30" s="142"/>
      <c r="Q30" s="142"/>
      <c r="R30" s="142"/>
      <c r="S30" s="142"/>
      <c r="T30" s="162"/>
      <c r="U30" s="45"/>
      <c r="V30" s="36"/>
      <c r="W30" s="46"/>
      <c r="X30" s="36"/>
      <c r="Y30" s="46"/>
      <c r="Z30" s="36"/>
      <c r="AA30" s="47"/>
      <c r="AB30" s="36"/>
      <c r="AC30" s="46"/>
      <c r="AD30" s="36"/>
      <c r="AE30" s="36"/>
      <c r="AF30" s="36"/>
      <c r="AG30" s="46"/>
      <c r="AH30" s="48"/>
      <c r="AI30" s="35"/>
      <c r="AJ30" s="33"/>
    </row>
    <row r="31" spans="2:36">
      <c r="B31" s="97"/>
      <c r="C31" s="130" t="s">
        <v>560</v>
      </c>
      <c r="D31" s="130">
        <v>0</v>
      </c>
      <c r="E31" s="130" t="s">
        <v>560</v>
      </c>
      <c r="F31" s="130">
        <v>0</v>
      </c>
      <c r="G31" s="130" t="s">
        <v>560</v>
      </c>
      <c r="H31" s="130">
        <v>0</v>
      </c>
      <c r="I31" s="130" t="s">
        <v>560</v>
      </c>
      <c r="J31" s="130">
        <v>0</v>
      </c>
      <c r="K31" s="142" t="s">
        <v>562</v>
      </c>
      <c r="L31" s="142"/>
      <c r="M31" s="142"/>
      <c r="N31" s="142"/>
      <c r="O31" s="142"/>
      <c r="P31" s="142"/>
      <c r="Q31" s="142"/>
      <c r="R31" s="142"/>
      <c r="S31" s="142"/>
      <c r="T31" s="162"/>
      <c r="U31" s="45"/>
      <c r="V31" s="36"/>
      <c r="W31" s="46"/>
      <c r="X31" s="36"/>
      <c r="Y31" s="46"/>
      <c r="Z31" s="36"/>
      <c r="AA31" s="47"/>
      <c r="AB31" s="36"/>
      <c r="AC31" s="46"/>
      <c r="AD31" s="36"/>
      <c r="AE31" s="36"/>
      <c r="AF31" s="36"/>
      <c r="AG31" s="46"/>
      <c r="AH31" s="48"/>
      <c r="AI31" s="35"/>
      <c r="AJ31" s="33"/>
    </row>
    <row r="32" spans="2:36" ht="15.75" customHeight="1">
      <c r="B32" s="97"/>
      <c r="C32" s="130" t="s">
        <v>463</v>
      </c>
      <c r="D32" s="130">
        <v>0</v>
      </c>
      <c r="E32" s="130" t="s">
        <v>463</v>
      </c>
      <c r="F32" s="130">
        <v>0</v>
      </c>
      <c r="G32" s="130" t="s">
        <v>463</v>
      </c>
      <c r="H32" s="130">
        <v>0</v>
      </c>
      <c r="I32" s="130" t="s">
        <v>463</v>
      </c>
      <c r="J32" s="130">
        <v>0</v>
      </c>
      <c r="K32" s="142" t="s">
        <v>562</v>
      </c>
      <c r="L32" s="142"/>
      <c r="M32" s="142"/>
      <c r="N32" s="142"/>
      <c r="O32" s="142"/>
      <c r="P32" s="142"/>
      <c r="Q32" s="142"/>
      <c r="R32" s="142"/>
      <c r="S32" s="142"/>
      <c r="T32" s="162"/>
      <c r="U32" s="45"/>
      <c r="V32" s="36"/>
      <c r="W32" s="46"/>
      <c r="X32" s="36"/>
      <c r="Y32" s="46"/>
      <c r="Z32" s="36"/>
      <c r="AA32" s="47"/>
      <c r="AB32" s="36"/>
      <c r="AC32" s="46"/>
      <c r="AD32" s="36"/>
      <c r="AE32" s="36"/>
      <c r="AF32" s="36"/>
      <c r="AG32" s="46"/>
      <c r="AH32" s="48"/>
      <c r="AI32" s="35"/>
      <c r="AJ32" s="33"/>
    </row>
    <row r="33" spans="2:36" ht="15.75" hidden="1" customHeight="1">
      <c r="B33" s="97"/>
      <c r="C33" s="130"/>
      <c r="D33" s="130"/>
      <c r="E33" s="130"/>
      <c r="F33" s="130"/>
      <c r="G33" s="130"/>
      <c r="H33" s="130"/>
      <c r="I33" s="130"/>
      <c r="J33" s="130"/>
      <c r="K33" s="142"/>
      <c r="L33" s="142"/>
      <c r="M33" s="142"/>
      <c r="N33" s="142"/>
      <c r="O33" s="142"/>
      <c r="P33" s="142"/>
      <c r="Q33" s="142"/>
      <c r="R33" s="142"/>
      <c r="S33" s="142"/>
      <c r="T33" s="162"/>
      <c r="U33" s="45"/>
      <c r="V33" s="36"/>
      <c r="W33" s="46"/>
      <c r="X33" s="36"/>
      <c r="Y33" s="46"/>
      <c r="Z33" s="36"/>
      <c r="AA33" s="47"/>
      <c r="AB33" s="36"/>
      <c r="AC33" s="46"/>
      <c r="AD33" s="36"/>
      <c r="AE33" s="36"/>
      <c r="AF33" s="36"/>
      <c r="AG33" s="46"/>
      <c r="AH33" s="48"/>
      <c r="AI33" s="35"/>
      <c r="AJ33" s="33"/>
    </row>
    <row r="34" spans="2:36" ht="15.75" hidden="1" customHeight="1">
      <c r="B34" s="97"/>
      <c r="C34" s="130"/>
      <c r="D34" s="130"/>
      <c r="E34" s="130"/>
      <c r="F34" s="130"/>
      <c r="G34" s="130"/>
      <c r="H34" s="130"/>
      <c r="I34" s="130"/>
      <c r="J34" s="130"/>
      <c r="K34" s="142"/>
      <c r="L34" s="142"/>
      <c r="M34" s="142"/>
      <c r="N34" s="142"/>
      <c r="O34" s="142"/>
      <c r="P34" s="142"/>
      <c r="Q34" s="142"/>
      <c r="R34" s="142"/>
      <c r="S34" s="142"/>
      <c r="T34" s="162"/>
      <c r="U34" s="45"/>
      <c r="V34" s="36"/>
      <c r="W34" s="46"/>
      <c r="X34" s="36"/>
      <c r="Y34" s="46"/>
      <c r="Z34" s="36"/>
      <c r="AA34" s="47"/>
      <c r="AB34" s="36"/>
      <c r="AC34" s="46"/>
      <c r="AD34" s="36"/>
      <c r="AE34" s="36"/>
      <c r="AF34" s="36"/>
      <c r="AG34" s="46"/>
      <c r="AH34" s="48"/>
      <c r="AI34" s="35"/>
      <c r="AJ34" s="33"/>
    </row>
    <row r="35" spans="2:36" ht="15.75" hidden="1" customHeight="1">
      <c r="B35" s="97"/>
      <c r="C35" s="130"/>
      <c r="D35" s="130"/>
      <c r="E35" s="130"/>
      <c r="F35" s="130"/>
      <c r="G35" s="130"/>
      <c r="H35" s="130"/>
      <c r="I35" s="130"/>
      <c r="J35" s="130"/>
      <c r="K35" s="142"/>
      <c r="L35" s="142"/>
      <c r="M35" s="142"/>
      <c r="N35" s="142"/>
      <c r="O35" s="142"/>
      <c r="P35" s="142"/>
      <c r="Q35" s="142"/>
      <c r="R35" s="142"/>
      <c r="S35" s="142"/>
      <c r="T35" s="162"/>
      <c r="U35" s="45"/>
      <c r="V35" s="36"/>
      <c r="W35" s="46"/>
      <c r="X35" s="36"/>
      <c r="Y35" s="46"/>
      <c r="Z35" s="36"/>
      <c r="AA35" s="47"/>
      <c r="AB35" s="36"/>
      <c r="AC35" s="46"/>
      <c r="AD35" s="36"/>
      <c r="AE35" s="36"/>
      <c r="AF35" s="36"/>
      <c r="AG35" s="46"/>
      <c r="AH35" s="48"/>
      <c r="AI35" s="35"/>
      <c r="AJ35" s="33"/>
    </row>
    <row r="36" spans="2:36" ht="15.75" hidden="1" customHeight="1">
      <c r="B36" s="97"/>
      <c r="C36" s="130"/>
      <c r="D36" s="130"/>
      <c r="E36" s="130"/>
      <c r="F36" s="130"/>
      <c r="G36" s="130"/>
      <c r="H36" s="130"/>
      <c r="I36" s="130"/>
      <c r="J36" s="130"/>
      <c r="K36" s="142"/>
      <c r="L36" s="142"/>
      <c r="M36" s="142"/>
      <c r="N36" s="142"/>
      <c r="O36" s="142"/>
      <c r="P36" s="142"/>
      <c r="Q36" s="142"/>
      <c r="R36" s="142"/>
      <c r="S36" s="142"/>
      <c r="T36" s="162"/>
      <c r="U36" s="45"/>
      <c r="V36" s="36"/>
      <c r="W36" s="46"/>
      <c r="X36" s="36"/>
      <c r="Y36" s="46"/>
      <c r="Z36" s="36"/>
      <c r="AA36" s="47"/>
      <c r="AB36" s="36"/>
      <c r="AC36" s="46"/>
      <c r="AD36" s="36"/>
      <c r="AE36" s="36"/>
      <c r="AF36" s="36"/>
      <c r="AG36" s="46"/>
      <c r="AH36" s="48"/>
      <c r="AI36" s="35"/>
      <c r="AJ36" s="33"/>
    </row>
    <row r="37" spans="2:36" ht="15.75" hidden="1" customHeight="1">
      <c r="B37" s="97"/>
      <c r="C37" s="130"/>
      <c r="D37" s="130"/>
      <c r="E37" s="130"/>
      <c r="F37" s="130"/>
      <c r="G37" s="130"/>
      <c r="H37" s="130"/>
      <c r="I37" s="130"/>
      <c r="J37" s="130"/>
      <c r="K37" s="142"/>
      <c r="L37" s="142"/>
      <c r="M37" s="142"/>
      <c r="N37" s="142"/>
      <c r="O37" s="142"/>
      <c r="P37" s="142"/>
      <c r="Q37" s="142"/>
      <c r="R37" s="142"/>
      <c r="S37" s="142"/>
      <c r="T37" s="162"/>
      <c r="U37" s="45"/>
      <c r="V37" s="36"/>
      <c r="W37" s="46"/>
      <c r="X37" s="36"/>
      <c r="Y37" s="46"/>
      <c r="Z37" s="36"/>
      <c r="AA37" s="47"/>
      <c r="AB37" s="36"/>
      <c r="AC37" s="46"/>
      <c r="AD37" s="36"/>
      <c r="AE37" s="36"/>
      <c r="AF37" s="36"/>
      <c r="AG37" s="46"/>
      <c r="AH37" s="48"/>
      <c r="AI37" s="35"/>
      <c r="AJ37" s="33"/>
    </row>
    <row r="38" spans="2:36" ht="15.75" hidden="1" customHeight="1">
      <c r="B38" s="97"/>
      <c r="C38" s="130"/>
      <c r="D38" s="130"/>
      <c r="E38" s="130"/>
      <c r="F38" s="130"/>
      <c r="G38" s="130"/>
      <c r="H38" s="130"/>
      <c r="I38" s="130"/>
      <c r="J38" s="130"/>
      <c r="K38" s="142"/>
      <c r="L38" s="142"/>
      <c r="M38" s="142"/>
      <c r="N38" s="142"/>
      <c r="O38" s="142"/>
      <c r="P38" s="142"/>
      <c r="Q38" s="142"/>
      <c r="R38" s="142"/>
      <c r="S38" s="142"/>
      <c r="T38" s="162"/>
      <c r="U38" s="45"/>
      <c r="V38" s="36"/>
      <c r="W38" s="46"/>
      <c r="X38" s="36"/>
      <c r="Y38" s="46"/>
      <c r="Z38" s="36"/>
      <c r="AA38" s="47"/>
      <c r="AB38" s="36"/>
      <c r="AC38" s="46"/>
      <c r="AD38" s="36"/>
      <c r="AE38" s="36"/>
      <c r="AF38" s="36"/>
      <c r="AG38" s="46"/>
      <c r="AH38" s="48"/>
      <c r="AI38" s="35"/>
      <c r="AJ38" s="33"/>
    </row>
    <row r="39" spans="2:36" ht="15.75" hidden="1" customHeight="1">
      <c r="B39" s="97"/>
      <c r="C39" s="130"/>
      <c r="D39" s="130"/>
      <c r="E39" s="130"/>
      <c r="F39" s="130"/>
      <c r="G39" s="130"/>
      <c r="H39" s="130"/>
      <c r="I39" s="130"/>
      <c r="J39" s="130"/>
      <c r="K39" s="142"/>
      <c r="L39" s="142"/>
      <c r="M39" s="142"/>
      <c r="N39" s="142"/>
      <c r="O39" s="142"/>
      <c r="P39" s="142"/>
      <c r="Q39" s="142"/>
      <c r="R39" s="142"/>
      <c r="S39" s="142"/>
      <c r="T39" s="162"/>
      <c r="U39" s="45"/>
      <c r="V39" s="36"/>
      <c r="W39" s="46"/>
      <c r="X39" s="36"/>
      <c r="Y39" s="46"/>
      <c r="Z39" s="36"/>
      <c r="AA39" s="47"/>
      <c r="AB39" s="36"/>
      <c r="AC39" s="46"/>
      <c r="AD39" s="36"/>
      <c r="AE39" s="36"/>
      <c r="AF39" s="36"/>
      <c r="AG39" s="46"/>
      <c r="AH39" s="48"/>
      <c r="AI39" s="35"/>
      <c r="AJ39" s="33"/>
    </row>
    <row r="40" spans="2:36" ht="15.75" hidden="1" customHeight="1">
      <c r="B40" s="97"/>
      <c r="C40" s="130"/>
      <c r="D40" s="130"/>
      <c r="E40" s="130"/>
      <c r="F40" s="130"/>
      <c r="G40" s="130"/>
      <c r="H40" s="130"/>
      <c r="I40" s="130"/>
      <c r="J40" s="130"/>
      <c r="K40" s="142"/>
      <c r="L40" s="142"/>
      <c r="M40" s="142"/>
      <c r="N40" s="142"/>
      <c r="O40" s="142"/>
      <c r="P40" s="142"/>
      <c r="Q40" s="142"/>
      <c r="R40" s="142"/>
      <c r="S40" s="142"/>
      <c r="T40" s="162"/>
      <c r="U40" s="45"/>
      <c r="V40" s="36"/>
      <c r="W40" s="46"/>
      <c r="X40" s="36"/>
      <c r="Y40" s="46"/>
      <c r="Z40" s="36"/>
      <c r="AA40" s="47"/>
      <c r="AB40" s="36"/>
      <c r="AC40" s="46"/>
      <c r="AD40" s="36"/>
      <c r="AE40" s="36"/>
      <c r="AF40" s="36"/>
      <c r="AG40" s="46"/>
      <c r="AH40" s="48"/>
      <c r="AI40" s="35"/>
      <c r="AJ40" s="33"/>
    </row>
    <row r="41" spans="2:36" ht="15.75" hidden="1" customHeight="1">
      <c r="B41" s="97"/>
      <c r="C41" s="130"/>
      <c r="D41" s="130"/>
      <c r="E41" s="130"/>
      <c r="F41" s="130"/>
      <c r="G41" s="130"/>
      <c r="H41" s="130"/>
      <c r="I41" s="130"/>
      <c r="J41" s="130"/>
      <c r="K41" s="142"/>
      <c r="L41" s="142"/>
      <c r="M41" s="142"/>
      <c r="N41" s="142"/>
      <c r="O41" s="142"/>
      <c r="P41" s="142"/>
      <c r="Q41" s="142"/>
      <c r="R41" s="142"/>
      <c r="S41" s="142"/>
      <c r="T41" s="162"/>
      <c r="U41" s="45"/>
      <c r="V41" s="36"/>
      <c r="W41" s="46"/>
      <c r="X41" s="36"/>
      <c r="Y41" s="46"/>
      <c r="Z41" s="36"/>
      <c r="AA41" s="47"/>
      <c r="AB41" s="36"/>
      <c r="AC41" s="46"/>
      <c r="AD41" s="36"/>
      <c r="AE41" s="36"/>
      <c r="AF41" s="36"/>
      <c r="AG41" s="46"/>
      <c r="AH41" s="48"/>
      <c r="AI41" s="35"/>
      <c r="AJ41" s="33"/>
    </row>
    <row r="42" spans="2:36" ht="15.75" customHeight="1">
      <c r="B42" s="218" t="s">
        <v>216</v>
      </c>
      <c r="C42" s="219"/>
      <c r="D42" s="219"/>
      <c r="E42" s="219"/>
      <c r="F42" s="219"/>
      <c r="G42" s="219"/>
      <c r="H42" s="219"/>
      <c r="I42" s="219"/>
      <c r="J42" s="219"/>
      <c r="K42" s="64"/>
      <c r="L42" s="64"/>
      <c r="M42" s="64"/>
      <c r="N42" s="64"/>
      <c r="O42" s="64"/>
      <c r="P42" s="64"/>
      <c r="Q42" s="64"/>
      <c r="R42" s="64"/>
      <c r="S42" s="64"/>
      <c r="T42" s="129"/>
      <c r="U42" s="45"/>
      <c r="V42" s="36"/>
      <c r="W42" s="46"/>
      <c r="X42" s="36"/>
      <c r="Y42" s="46"/>
      <c r="Z42" s="36"/>
      <c r="AA42" s="47"/>
      <c r="AB42" s="36"/>
      <c r="AC42" s="46"/>
      <c r="AD42" s="36"/>
      <c r="AE42" s="36"/>
      <c r="AF42" s="36"/>
      <c r="AG42" s="46"/>
      <c r="AH42" s="48"/>
      <c r="AI42" s="35"/>
      <c r="AJ42" s="33"/>
    </row>
    <row r="43" spans="2:36" ht="55.5" customHeight="1">
      <c r="B43" s="121" t="s">
        <v>217</v>
      </c>
      <c r="C43" s="224" t="s">
        <v>215</v>
      </c>
      <c r="D43" s="102" t="s">
        <v>218</v>
      </c>
      <c r="E43" s="224" t="s">
        <v>215</v>
      </c>
      <c r="F43" s="102" t="s">
        <v>218</v>
      </c>
      <c r="G43" s="224" t="s">
        <v>215</v>
      </c>
      <c r="H43" s="102" t="s">
        <v>218</v>
      </c>
      <c r="I43" s="224" t="s">
        <v>215</v>
      </c>
      <c r="J43" s="102" t="s">
        <v>218</v>
      </c>
      <c r="K43" s="142"/>
      <c r="L43" s="142"/>
      <c r="M43" s="142" t="s">
        <v>498</v>
      </c>
      <c r="N43" s="142"/>
      <c r="O43" s="142" t="s">
        <v>513</v>
      </c>
      <c r="P43" s="142"/>
      <c r="Q43" s="142" t="s">
        <v>482</v>
      </c>
      <c r="R43" s="142"/>
      <c r="S43" s="142" t="s">
        <v>468</v>
      </c>
      <c r="T43" s="162"/>
      <c r="U43" s="55"/>
      <c r="V43" s="36"/>
      <c r="W43" s="46"/>
      <c r="X43" s="36"/>
      <c r="Y43" s="46"/>
      <c r="Z43" s="36"/>
      <c r="AA43" s="47"/>
      <c r="AB43" s="55"/>
      <c r="AC43" s="36"/>
      <c r="AD43" s="36"/>
      <c r="AE43" s="36"/>
      <c r="AF43" s="36"/>
      <c r="AG43" s="46"/>
      <c r="AH43" s="48"/>
      <c r="AI43" s="35"/>
      <c r="AJ43" s="33"/>
    </row>
    <row r="44" spans="2:36" ht="15.75" customHeight="1">
      <c r="B44" s="97"/>
      <c r="C44" s="225"/>
      <c r="D44" s="91" t="str">
        <f>Internal_Heat_Gains</f>
        <v>(W/ft²)</v>
      </c>
      <c r="E44" s="225"/>
      <c r="F44" s="91" t="str">
        <f>Internal_Heat_Gains</f>
        <v>(W/ft²)</v>
      </c>
      <c r="G44" s="225"/>
      <c r="H44" s="91" t="str">
        <f>Internal_Heat_Gains</f>
        <v>(W/ft²)</v>
      </c>
      <c r="I44" s="225"/>
      <c r="J44" s="91" t="str">
        <f>Internal_Heat_Gains</f>
        <v>(W/ft²)</v>
      </c>
      <c r="K44" s="142"/>
      <c r="L44" s="142"/>
      <c r="M44" s="142"/>
      <c r="N44" s="142"/>
      <c r="O44" s="142"/>
      <c r="P44" s="142"/>
      <c r="Q44" s="142"/>
      <c r="R44" s="142"/>
      <c r="S44" s="142"/>
      <c r="T44" s="162"/>
      <c r="U44" s="55"/>
      <c r="V44" s="36"/>
      <c r="W44" s="46"/>
      <c r="X44" s="36"/>
      <c r="Y44" s="46"/>
      <c r="Z44" s="36"/>
      <c r="AA44" s="47"/>
      <c r="AB44" s="55"/>
      <c r="AC44" s="36"/>
      <c r="AD44" s="36"/>
      <c r="AE44" s="36"/>
      <c r="AF44" s="36"/>
      <c r="AG44" s="46"/>
      <c r="AH44" s="48"/>
      <c r="AI44" s="35"/>
      <c r="AJ44" s="33"/>
    </row>
    <row r="45" spans="2:36" ht="38.25">
      <c r="B45" s="97"/>
      <c r="C45" s="130" t="s">
        <v>637</v>
      </c>
      <c r="D45" s="98">
        <v>0.15</v>
      </c>
      <c r="E45" s="130" t="s">
        <v>637</v>
      </c>
      <c r="F45" s="98">
        <v>0.15</v>
      </c>
      <c r="G45" s="130" t="s">
        <v>637</v>
      </c>
      <c r="H45" s="98">
        <v>0.15</v>
      </c>
      <c r="I45" s="130" t="s">
        <v>637</v>
      </c>
      <c r="J45" s="98">
        <v>0.15</v>
      </c>
      <c r="K45" s="142" t="s">
        <v>610</v>
      </c>
      <c r="L45" s="142"/>
      <c r="M45" s="142"/>
      <c r="N45" s="142"/>
      <c r="O45" s="142"/>
      <c r="P45" s="142"/>
      <c r="Q45" s="142"/>
      <c r="R45" s="142"/>
      <c r="S45" s="142"/>
      <c r="T45" s="162"/>
      <c r="U45" s="55"/>
      <c r="V45" s="36"/>
      <c r="W45" s="46"/>
      <c r="X45" s="36"/>
      <c r="Y45" s="46"/>
      <c r="Z45" s="36"/>
      <c r="AA45" s="47"/>
      <c r="AB45" s="55"/>
      <c r="AC45" s="36"/>
      <c r="AD45" s="36"/>
      <c r="AE45" s="36"/>
      <c r="AF45" s="36"/>
      <c r="AG45" s="46"/>
      <c r="AH45" s="48"/>
      <c r="AI45" s="35"/>
      <c r="AJ45" s="33"/>
    </row>
    <row r="46" spans="2:36" ht="15.75" customHeight="1">
      <c r="B46" s="97"/>
      <c r="C46" s="130" t="s">
        <v>560</v>
      </c>
      <c r="D46" s="98">
        <v>0</v>
      </c>
      <c r="E46" s="130" t="s">
        <v>560</v>
      </c>
      <c r="F46" s="98">
        <v>0</v>
      </c>
      <c r="G46" s="130" t="s">
        <v>560</v>
      </c>
      <c r="H46" s="98">
        <v>0</v>
      </c>
      <c r="I46" s="130" t="s">
        <v>560</v>
      </c>
      <c r="J46" s="98">
        <v>0</v>
      </c>
      <c r="K46" s="142"/>
      <c r="L46" s="142"/>
      <c r="M46" s="142"/>
      <c r="N46" s="142"/>
      <c r="O46" s="142"/>
      <c r="P46" s="142"/>
      <c r="Q46" s="142"/>
      <c r="R46" s="142"/>
      <c r="S46" s="142"/>
      <c r="T46" s="162"/>
      <c r="U46" s="55"/>
      <c r="V46" s="36"/>
      <c r="W46" s="46"/>
      <c r="X46" s="36"/>
      <c r="Y46" s="46"/>
      <c r="Z46" s="36"/>
      <c r="AA46" s="47"/>
      <c r="AB46" s="55"/>
      <c r="AC46" s="36"/>
      <c r="AD46" s="36"/>
      <c r="AE46" s="36"/>
      <c r="AF46" s="36"/>
      <c r="AG46" s="46"/>
      <c r="AH46" s="48"/>
      <c r="AI46" s="35"/>
      <c r="AJ46" s="33"/>
    </row>
    <row r="47" spans="2:36" ht="15.75" customHeight="1">
      <c r="B47" s="97"/>
      <c r="C47" s="130" t="s">
        <v>463</v>
      </c>
      <c r="D47" s="98">
        <v>0</v>
      </c>
      <c r="E47" s="130" t="s">
        <v>463</v>
      </c>
      <c r="F47" s="98">
        <v>0</v>
      </c>
      <c r="G47" s="130" t="s">
        <v>463</v>
      </c>
      <c r="H47" s="98">
        <v>0</v>
      </c>
      <c r="I47" s="130" t="s">
        <v>463</v>
      </c>
      <c r="J47" s="98">
        <v>0</v>
      </c>
      <c r="K47" s="142"/>
      <c r="L47" s="142"/>
      <c r="M47" s="142"/>
      <c r="N47" s="142"/>
      <c r="O47" s="142"/>
      <c r="P47" s="142"/>
      <c r="Q47" s="142"/>
      <c r="R47" s="142"/>
      <c r="S47" s="142"/>
      <c r="T47" s="162"/>
      <c r="U47" s="55"/>
      <c r="V47" s="36"/>
      <c r="W47" s="46"/>
      <c r="X47" s="36"/>
      <c r="Y47" s="46"/>
      <c r="Z47" s="36"/>
      <c r="AA47" s="47"/>
      <c r="AB47" s="55"/>
      <c r="AC47" s="36"/>
      <c r="AD47" s="36"/>
      <c r="AE47" s="36"/>
      <c r="AF47" s="36"/>
      <c r="AG47" s="46"/>
      <c r="AH47" s="48"/>
      <c r="AI47" s="35"/>
      <c r="AJ47" s="33"/>
    </row>
    <row r="48" spans="2:36" ht="15.75" hidden="1" customHeight="1">
      <c r="B48" s="97"/>
      <c r="C48" s="130"/>
      <c r="D48" s="98"/>
      <c r="E48" s="130"/>
      <c r="F48" s="98"/>
      <c r="G48" s="130"/>
      <c r="H48" s="98"/>
      <c r="I48" s="130"/>
      <c r="J48" s="98"/>
      <c r="K48" s="142"/>
      <c r="L48" s="142"/>
      <c r="M48" s="142"/>
      <c r="N48" s="142"/>
      <c r="O48" s="142"/>
      <c r="P48" s="142"/>
      <c r="Q48" s="142"/>
      <c r="R48" s="142"/>
      <c r="S48" s="142"/>
      <c r="T48" s="162"/>
      <c r="U48" s="55"/>
      <c r="V48" s="36"/>
      <c r="W48" s="46"/>
      <c r="X48" s="36"/>
      <c r="Y48" s="46"/>
      <c r="Z48" s="36"/>
      <c r="AA48" s="47"/>
      <c r="AB48" s="55"/>
      <c r="AC48" s="36"/>
      <c r="AD48" s="36"/>
      <c r="AE48" s="36"/>
      <c r="AF48" s="36"/>
      <c r="AG48" s="46"/>
      <c r="AH48" s="48"/>
      <c r="AI48" s="35"/>
      <c r="AJ48" s="33"/>
    </row>
    <row r="49" spans="2:36" ht="15.75" hidden="1" customHeight="1">
      <c r="B49" s="97"/>
      <c r="C49" s="130"/>
      <c r="D49" s="98"/>
      <c r="E49" s="130"/>
      <c r="F49" s="98"/>
      <c r="G49" s="130"/>
      <c r="H49" s="98"/>
      <c r="I49" s="130"/>
      <c r="J49" s="98"/>
      <c r="K49" s="142"/>
      <c r="L49" s="142"/>
      <c r="M49" s="142"/>
      <c r="N49" s="142"/>
      <c r="O49" s="142"/>
      <c r="P49" s="142"/>
      <c r="Q49" s="142"/>
      <c r="R49" s="142"/>
      <c r="S49" s="142"/>
      <c r="T49" s="162"/>
      <c r="U49" s="55"/>
      <c r="V49" s="36"/>
      <c r="W49" s="46"/>
      <c r="X49" s="36"/>
      <c r="Y49" s="46"/>
      <c r="Z49" s="36"/>
      <c r="AA49" s="47"/>
      <c r="AB49" s="55"/>
      <c r="AC49" s="36"/>
      <c r="AD49" s="36"/>
      <c r="AE49" s="36"/>
      <c r="AF49" s="36"/>
      <c r="AG49" s="46"/>
      <c r="AH49" s="48"/>
      <c r="AI49" s="35"/>
      <c r="AJ49" s="33"/>
    </row>
    <row r="50" spans="2:36" ht="15.75" hidden="1" customHeight="1">
      <c r="B50" s="97"/>
      <c r="C50" s="130"/>
      <c r="D50" s="98"/>
      <c r="E50" s="130"/>
      <c r="F50" s="98"/>
      <c r="G50" s="130"/>
      <c r="H50" s="98"/>
      <c r="I50" s="130"/>
      <c r="J50" s="98"/>
      <c r="K50" s="142"/>
      <c r="L50" s="142"/>
      <c r="M50" s="142"/>
      <c r="N50" s="142"/>
      <c r="O50" s="142"/>
      <c r="P50" s="142"/>
      <c r="Q50" s="142"/>
      <c r="R50" s="142"/>
      <c r="S50" s="142"/>
      <c r="T50" s="162"/>
      <c r="U50" s="55"/>
      <c r="V50" s="36"/>
      <c r="W50" s="46"/>
      <c r="X50" s="36"/>
      <c r="Y50" s="46"/>
      <c r="Z50" s="36"/>
      <c r="AA50" s="47"/>
      <c r="AB50" s="55"/>
      <c r="AC50" s="36"/>
      <c r="AD50" s="36"/>
      <c r="AE50" s="36"/>
      <c r="AF50" s="36"/>
      <c r="AG50" s="46"/>
      <c r="AH50" s="48"/>
      <c r="AI50" s="35"/>
      <c r="AJ50" s="33"/>
    </row>
    <row r="51" spans="2:36" ht="15.75" hidden="1" customHeight="1">
      <c r="B51" s="97"/>
      <c r="C51" s="130"/>
      <c r="D51" s="98"/>
      <c r="E51" s="130"/>
      <c r="F51" s="98"/>
      <c r="G51" s="130"/>
      <c r="H51" s="98"/>
      <c r="I51" s="130"/>
      <c r="J51" s="98"/>
      <c r="K51" s="142"/>
      <c r="L51" s="142"/>
      <c r="M51" s="142"/>
      <c r="N51" s="142"/>
      <c r="O51" s="142"/>
      <c r="P51" s="142"/>
      <c r="Q51" s="142"/>
      <c r="R51" s="142"/>
      <c r="S51" s="142"/>
      <c r="T51" s="162"/>
      <c r="U51" s="55"/>
      <c r="V51" s="36"/>
      <c r="W51" s="46"/>
      <c r="X51" s="36"/>
      <c r="Y51" s="46"/>
      <c r="Z51" s="36"/>
      <c r="AA51" s="47"/>
      <c r="AB51" s="55"/>
      <c r="AC51" s="36"/>
      <c r="AD51" s="36"/>
      <c r="AE51" s="36"/>
      <c r="AF51" s="36"/>
      <c r="AG51" s="46"/>
      <c r="AH51" s="48"/>
      <c r="AI51" s="35"/>
      <c r="AJ51" s="33"/>
    </row>
    <row r="52" spans="2:36" ht="15.75" hidden="1" customHeight="1">
      <c r="B52" s="97"/>
      <c r="C52" s="130"/>
      <c r="D52" s="98"/>
      <c r="E52" s="130"/>
      <c r="F52" s="98"/>
      <c r="G52" s="130"/>
      <c r="H52" s="98"/>
      <c r="I52" s="130"/>
      <c r="J52" s="98"/>
      <c r="K52" s="142"/>
      <c r="L52" s="142"/>
      <c r="M52" s="142"/>
      <c r="N52" s="142"/>
      <c r="O52" s="142"/>
      <c r="P52" s="142"/>
      <c r="Q52" s="142"/>
      <c r="R52" s="142"/>
      <c r="S52" s="142"/>
      <c r="T52" s="162"/>
      <c r="U52" s="55"/>
      <c r="V52" s="36"/>
      <c r="W52" s="46"/>
      <c r="X52" s="36"/>
      <c r="Y52" s="46"/>
      <c r="Z52" s="36"/>
      <c r="AA52" s="47"/>
      <c r="AB52" s="55"/>
      <c r="AC52" s="36"/>
      <c r="AD52" s="36"/>
      <c r="AE52" s="36"/>
      <c r="AF52" s="36"/>
      <c r="AG52" s="46"/>
      <c r="AH52" s="48"/>
      <c r="AI52" s="35"/>
      <c r="AJ52" s="33"/>
    </row>
    <row r="53" spans="2:36" ht="15.75" hidden="1" customHeight="1">
      <c r="B53" s="97"/>
      <c r="C53" s="130"/>
      <c r="D53" s="98"/>
      <c r="E53" s="130"/>
      <c r="F53" s="98"/>
      <c r="G53" s="130"/>
      <c r="H53" s="98"/>
      <c r="I53" s="130"/>
      <c r="J53" s="98"/>
      <c r="K53" s="142"/>
      <c r="L53" s="142"/>
      <c r="M53" s="142"/>
      <c r="N53" s="142"/>
      <c r="O53" s="142"/>
      <c r="P53" s="142"/>
      <c r="Q53" s="142"/>
      <c r="R53" s="142"/>
      <c r="S53" s="142"/>
      <c r="T53" s="162"/>
      <c r="U53" s="55"/>
      <c r="V53" s="36"/>
      <c r="W53" s="46"/>
      <c r="X53" s="36"/>
      <c r="Y53" s="46"/>
      <c r="Z53" s="36"/>
      <c r="AA53" s="47"/>
      <c r="AB53" s="55"/>
      <c r="AC53" s="36"/>
      <c r="AD53" s="36"/>
      <c r="AE53" s="36"/>
      <c r="AF53" s="36"/>
      <c r="AG53" s="46"/>
      <c r="AH53" s="48"/>
      <c r="AI53" s="35"/>
      <c r="AJ53" s="33"/>
    </row>
    <row r="54" spans="2:36" ht="15.75" hidden="1" customHeight="1">
      <c r="B54" s="97"/>
      <c r="C54" s="130"/>
      <c r="D54" s="98"/>
      <c r="E54" s="130"/>
      <c r="F54" s="98"/>
      <c r="G54" s="130"/>
      <c r="H54" s="98"/>
      <c r="I54" s="130"/>
      <c r="J54" s="98"/>
      <c r="K54" s="142"/>
      <c r="L54" s="142"/>
      <c r="M54" s="142"/>
      <c r="N54" s="142"/>
      <c r="O54" s="142"/>
      <c r="P54" s="142"/>
      <c r="Q54" s="142"/>
      <c r="R54" s="142"/>
      <c r="S54" s="142"/>
      <c r="T54" s="162"/>
      <c r="U54" s="55"/>
      <c r="V54" s="36"/>
      <c r="W54" s="46"/>
      <c r="X54" s="36"/>
      <c r="Y54" s="46"/>
      <c r="Z54" s="36"/>
      <c r="AA54" s="47"/>
      <c r="AB54" s="55"/>
      <c r="AC54" s="36"/>
      <c r="AD54" s="36"/>
      <c r="AE54" s="36"/>
      <c r="AF54" s="36"/>
      <c r="AG54" s="46"/>
      <c r="AH54" s="48"/>
      <c r="AI54" s="35"/>
      <c r="AJ54" s="33"/>
    </row>
    <row r="55" spans="2:36" ht="15.75" hidden="1" customHeight="1">
      <c r="B55" s="97"/>
      <c r="C55" s="130"/>
      <c r="D55" s="98"/>
      <c r="E55" s="130"/>
      <c r="F55" s="98"/>
      <c r="G55" s="130"/>
      <c r="H55" s="98"/>
      <c r="I55" s="130"/>
      <c r="J55" s="98"/>
      <c r="K55" s="142"/>
      <c r="L55" s="142"/>
      <c r="M55" s="142"/>
      <c r="N55" s="142"/>
      <c r="O55" s="142"/>
      <c r="P55" s="142"/>
      <c r="Q55" s="142"/>
      <c r="R55" s="142"/>
      <c r="S55" s="142"/>
      <c r="T55" s="162"/>
      <c r="U55" s="55"/>
      <c r="V55" s="36"/>
      <c r="W55" s="46"/>
      <c r="X55" s="36"/>
      <c r="Y55" s="46"/>
      <c r="Z55" s="36"/>
      <c r="AA55" s="47"/>
      <c r="AB55" s="55"/>
      <c r="AC55" s="36"/>
      <c r="AD55" s="36"/>
      <c r="AE55" s="36"/>
      <c r="AF55" s="36"/>
      <c r="AG55" s="46"/>
      <c r="AH55" s="48"/>
      <c r="AI55" s="35"/>
      <c r="AJ55" s="33"/>
    </row>
    <row r="56" spans="2:36" ht="15.75" hidden="1" customHeight="1">
      <c r="B56" s="97"/>
      <c r="C56" s="130"/>
      <c r="D56" s="98"/>
      <c r="E56" s="130"/>
      <c r="F56" s="98"/>
      <c r="G56" s="130"/>
      <c r="H56" s="98"/>
      <c r="I56" s="130"/>
      <c r="J56" s="98"/>
      <c r="K56" s="142"/>
      <c r="L56" s="142"/>
      <c r="M56" s="142"/>
      <c r="N56" s="142"/>
      <c r="O56" s="142"/>
      <c r="P56" s="142"/>
      <c r="Q56" s="142"/>
      <c r="R56" s="142"/>
      <c r="S56" s="142"/>
      <c r="T56" s="162"/>
      <c r="U56" s="55"/>
      <c r="V56" s="36"/>
      <c r="W56" s="46"/>
      <c r="X56" s="36"/>
      <c r="Y56" s="46"/>
      <c r="Z56" s="36"/>
      <c r="AA56" s="47"/>
      <c r="AB56" s="55"/>
      <c r="AC56" s="36"/>
      <c r="AD56" s="36"/>
      <c r="AE56" s="36"/>
      <c r="AF56" s="36"/>
      <c r="AG56" s="46"/>
      <c r="AH56" s="48"/>
      <c r="AI56" s="35"/>
      <c r="AJ56" s="33"/>
    </row>
    <row r="57" spans="2:36" ht="31.5" customHeight="1">
      <c r="B57" s="118" t="s">
        <v>219</v>
      </c>
      <c r="C57" s="220" t="s">
        <v>576</v>
      </c>
      <c r="D57" s="220"/>
      <c r="E57" s="220" t="s">
        <v>576</v>
      </c>
      <c r="F57" s="220"/>
      <c r="G57" s="220" t="s">
        <v>576</v>
      </c>
      <c r="H57" s="220"/>
      <c r="I57" s="220" t="s">
        <v>576</v>
      </c>
      <c r="J57" s="220"/>
      <c r="K57" s="142"/>
      <c r="L57" s="142"/>
      <c r="M57" s="142"/>
      <c r="N57" s="142"/>
      <c r="O57" s="142"/>
      <c r="P57" s="142"/>
      <c r="Q57" s="142"/>
      <c r="R57" s="142"/>
      <c r="S57" s="142"/>
      <c r="T57" s="162"/>
      <c r="U57" s="45"/>
      <c r="V57" s="36"/>
      <c r="W57" s="46"/>
      <c r="X57" s="36"/>
      <c r="Y57" s="46"/>
      <c r="Z57" s="36"/>
      <c r="AA57" s="47"/>
      <c r="AB57" s="36"/>
      <c r="AC57" s="46"/>
      <c r="AD57" s="36"/>
      <c r="AE57" s="36"/>
      <c r="AF57" s="36"/>
      <c r="AG57" s="46"/>
      <c r="AH57" s="48"/>
      <c r="AI57" s="35"/>
      <c r="AJ57" s="33"/>
    </row>
    <row r="58" spans="2:36" ht="76.5">
      <c r="B58" s="116" t="s">
        <v>220</v>
      </c>
      <c r="C58" s="220" t="s">
        <v>576</v>
      </c>
      <c r="D58" s="220"/>
      <c r="E58" s="220" t="s">
        <v>576</v>
      </c>
      <c r="F58" s="220"/>
      <c r="G58" s="220" t="s">
        <v>576</v>
      </c>
      <c r="H58" s="220"/>
      <c r="I58" s="220" t="s">
        <v>576</v>
      </c>
      <c r="J58" s="220"/>
      <c r="K58" s="142"/>
      <c r="L58" s="142"/>
      <c r="M58" s="142" t="s">
        <v>499</v>
      </c>
      <c r="N58" s="142"/>
      <c r="O58" s="142" t="s">
        <v>514</v>
      </c>
      <c r="P58" s="142"/>
      <c r="Q58" s="142" t="s">
        <v>481</v>
      </c>
      <c r="R58" s="142"/>
      <c r="S58" s="142" t="s">
        <v>469</v>
      </c>
      <c r="T58" s="162"/>
      <c r="U58" s="45"/>
      <c r="V58" s="36"/>
      <c r="W58" s="46"/>
      <c r="X58" s="36"/>
      <c r="Y58" s="46"/>
      <c r="Z58" s="36"/>
      <c r="AA58" s="47"/>
      <c r="AB58" s="36"/>
      <c r="AC58" s="46"/>
      <c r="AD58" s="36"/>
      <c r="AE58" s="36"/>
      <c r="AF58" s="36"/>
      <c r="AG58" s="46"/>
      <c r="AH58" s="48"/>
      <c r="AI58" s="35"/>
      <c r="AJ58" s="33"/>
    </row>
    <row r="59" spans="2:36" ht="15.75" customHeight="1">
      <c r="B59" s="120" t="s">
        <v>221</v>
      </c>
      <c r="C59" s="130" t="s">
        <v>603</v>
      </c>
      <c r="D59" s="176">
        <v>71</v>
      </c>
      <c r="E59" s="130" t="s">
        <v>603</v>
      </c>
      <c r="F59" s="176">
        <v>71</v>
      </c>
      <c r="G59" s="130" t="s">
        <v>603</v>
      </c>
      <c r="H59" s="176">
        <v>71</v>
      </c>
      <c r="I59" s="130" t="s">
        <v>603</v>
      </c>
      <c r="J59" s="176">
        <v>71</v>
      </c>
      <c r="K59" s="142"/>
      <c r="L59" s="142"/>
      <c r="M59" s="142"/>
      <c r="N59" s="142"/>
      <c r="O59" s="142"/>
      <c r="P59" s="142"/>
      <c r="Q59" s="142"/>
      <c r="R59" s="142"/>
      <c r="S59" s="142"/>
      <c r="T59" s="162"/>
      <c r="U59" s="45"/>
      <c r="V59" s="36"/>
      <c r="W59" s="46"/>
      <c r="X59" s="36"/>
      <c r="Y59" s="46"/>
      <c r="Z59" s="36"/>
      <c r="AA59" s="47"/>
      <c r="AB59" s="36"/>
      <c r="AC59" s="46"/>
      <c r="AD59" s="36"/>
      <c r="AE59" s="36"/>
      <c r="AF59" s="36"/>
      <c r="AG59" s="46"/>
      <c r="AH59" s="48"/>
      <c r="AI59" s="35"/>
      <c r="AJ59" s="33"/>
    </row>
    <row r="60" spans="2:36" ht="15.75" customHeight="1">
      <c r="B60" s="120" t="s">
        <v>222</v>
      </c>
      <c r="C60" s="224" t="s">
        <v>215</v>
      </c>
      <c r="D60" s="102" t="s">
        <v>223</v>
      </c>
      <c r="E60" s="224" t="s">
        <v>215</v>
      </c>
      <c r="F60" s="102" t="s">
        <v>223</v>
      </c>
      <c r="G60" s="224" t="s">
        <v>215</v>
      </c>
      <c r="H60" s="102" t="s">
        <v>223</v>
      </c>
      <c r="I60" s="224" t="s">
        <v>215</v>
      </c>
      <c r="J60" s="102" t="s">
        <v>223</v>
      </c>
      <c r="K60" s="142"/>
      <c r="L60" s="142"/>
      <c r="M60" s="142"/>
      <c r="N60" s="142"/>
      <c r="O60" s="142"/>
      <c r="P60" s="142"/>
      <c r="Q60" s="142"/>
      <c r="R60" s="142"/>
      <c r="S60" s="142"/>
      <c r="T60" s="162"/>
      <c r="U60" s="45"/>
      <c r="V60" s="50"/>
      <c r="W60" s="46"/>
      <c r="X60" s="36"/>
      <c r="Y60" s="46"/>
      <c r="Z60" s="36"/>
      <c r="AA60" s="47"/>
      <c r="AB60" s="36"/>
      <c r="AC60" s="46"/>
      <c r="AD60" s="36"/>
      <c r="AE60" s="36"/>
      <c r="AF60" s="36"/>
      <c r="AG60" s="46"/>
      <c r="AH60" s="48"/>
      <c r="AI60" s="35"/>
      <c r="AJ60" s="33"/>
    </row>
    <row r="61" spans="2:36" ht="15.75" customHeight="1">
      <c r="B61" s="97"/>
      <c r="C61" s="225"/>
      <c r="D61" s="91" t="str">
        <f>Internal_Heat_Gains</f>
        <v>(W/ft²)</v>
      </c>
      <c r="E61" s="225"/>
      <c r="F61" s="91" t="str">
        <f>Internal_Heat_Gains</f>
        <v>(W/ft²)</v>
      </c>
      <c r="G61" s="225"/>
      <c r="H61" s="91" t="str">
        <f>Internal_Heat_Gains</f>
        <v>(W/ft²)</v>
      </c>
      <c r="I61" s="225"/>
      <c r="J61" s="91" t="str">
        <f>Internal_Heat_Gains</f>
        <v>(W/ft²)</v>
      </c>
      <c r="K61" s="142"/>
      <c r="L61" s="142"/>
      <c r="M61" s="142"/>
      <c r="N61" s="142"/>
      <c r="O61" s="142"/>
      <c r="P61" s="142"/>
      <c r="Q61" s="142"/>
      <c r="R61" s="142"/>
      <c r="S61" s="142"/>
      <c r="T61" s="162"/>
      <c r="U61" s="45"/>
      <c r="V61" s="50"/>
      <c r="W61" s="46"/>
      <c r="X61" s="36"/>
      <c r="Y61" s="46"/>
      <c r="Z61" s="36"/>
      <c r="AA61" s="47"/>
      <c r="AB61" s="36"/>
      <c r="AC61" s="46"/>
      <c r="AD61" s="36"/>
      <c r="AE61" s="36"/>
      <c r="AF61" s="36"/>
      <c r="AG61" s="46"/>
      <c r="AH61" s="48"/>
      <c r="AI61" s="35"/>
      <c r="AJ61" s="33"/>
    </row>
    <row r="62" spans="2:36" ht="15.75" customHeight="1">
      <c r="B62" s="97"/>
      <c r="C62" s="130" t="s">
        <v>637</v>
      </c>
      <c r="D62" s="98">
        <v>0.15</v>
      </c>
      <c r="E62" s="130" t="s">
        <v>637</v>
      </c>
      <c r="F62" s="98">
        <v>0.15</v>
      </c>
      <c r="G62" s="130" t="s">
        <v>637</v>
      </c>
      <c r="H62" s="98">
        <v>0.15</v>
      </c>
      <c r="I62" s="130" t="s">
        <v>637</v>
      </c>
      <c r="J62" s="98">
        <v>0.15</v>
      </c>
      <c r="K62" s="142" t="s">
        <v>563</v>
      </c>
      <c r="L62" s="142"/>
      <c r="M62" s="142"/>
      <c r="N62" s="142"/>
      <c r="O62" s="142"/>
      <c r="P62" s="142"/>
      <c r="Q62" s="142"/>
      <c r="R62" s="142"/>
      <c r="S62" s="142"/>
      <c r="T62" s="162"/>
      <c r="U62" s="45"/>
      <c r="V62" s="50"/>
      <c r="W62" s="46"/>
      <c r="X62" s="36"/>
      <c r="Y62" s="46"/>
      <c r="Z62" s="36"/>
      <c r="AA62" s="47"/>
      <c r="AB62" s="36"/>
      <c r="AC62" s="46"/>
      <c r="AD62" s="36"/>
      <c r="AE62" s="36"/>
      <c r="AF62" s="36"/>
      <c r="AG62" s="46"/>
      <c r="AH62" s="48"/>
      <c r="AI62" s="35"/>
      <c r="AJ62" s="33"/>
    </row>
    <row r="63" spans="2:36" ht="15.75" customHeight="1">
      <c r="B63" s="97"/>
      <c r="C63" s="130" t="s">
        <v>560</v>
      </c>
      <c r="D63" s="98">
        <v>0</v>
      </c>
      <c r="E63" s="130" t="s">
        <v>560</v>
      </c>
      <c r="F63" s="98">
        <v>0</v>
      </c>
      <c r="G63" s="130" t="s">
        <v>560</v>
      </c>
      <c r="H63" s="98">
        <v>0</v>
      </c>
      <c r="I63" s="130" t="s">
        <v>560</v>
      </c>
      <c r="J63" s="98">
        <v>0</v>
      </c>
      <c r="K63" s="142"/>
      <c r="L63" s="142"/>
      <c r="M63" s="142"/>
      <c r="N63" s="142"/>
      <c r="O63" s="142"/>
      <c r="P63" s="142"/>
      <c r="Q63" s="142"/>
      <c r="R63" s="142"/>
      <c r="S63" s="142"/>
      <c r="T63" s="162"/>
      <c r="U63" s="45"/>
      <c r="V63" s="50"/>
      <c r="W63" s="46"/>
      <c r="X63" s="36"/>
      <c r="Y63" s="46"/>
      <c r="Z63" s="36"/>
      <c r="AA63" s="47"/>
      <c r="AB63" s="36"/>
      <c r="AC63" s="46"/>
      <c r="AD63" s="36"/>
      <c r="AE63" s="36"/>
      <c r="AF63" s="36"/>
      <c r="AG63" s="46"/>
      <c r="AH63" s="48"/>
      <c r="AI63" s="35"/>
      <c r="AJ63" s="33"/>
    </row>
    <row r="64" spans="2:36" ht="15.75" customHeight="1">
      <c r="B64" s="97"/>
      <c r="C64" s="130" t="s">
        <v>463</v>
      </c>
      <c r="D64" s="98">
        <v>0</v>
      </c>
      <c r="E64" s="130" t="s">
        <v>463</v>
      </c>
      <c r="F64" s="98">
        <v>0</v>
      </c>
      <c r="G64" s="130" t="s">
        <v>463</v>
      </c>
      <c r="H64" s="98">
        <v>0</v>
      </c>
      <c r="I64" s="130" t="s">
        <v>463</v>
      </c>
      <c r="J64" s="98">
        <v>0</v>
      </c>
      <c r="K64" s="142"/>
      <c r="L64" s="142"/>
      <c r="M64" s="142"/>
      <c r="N64" s="142"/>
      <c r="O64" s="142"/>
      <c r="P64" s="142"/>
      <c r="Q64" s="142"/>
      <c r="R64" s="142"/>
      <c r="S64" s="142"/>
      <c r="T64" s="162"/>
      <c r="U64" s="45"/>
      <c r="V64" s="50"/>
      <c r="W64" s="46"/>
      <c r="X64" s="36"/>
      <c r="Y64" s="46"/>
      <c r="Z64" s="36"/>
      <c r="AA64" s="47"/>
      <c r="AB64" s="36"/>
      <c r="AC64" s="46"/>
      <c r="AD64" s="36"/>
      <c r="AE64" s="36"/>
      <c r="AF64" s="36"/>
      <c r="AG64" s="46"/>
      <c r="AH64" s="48"/>
      <c r="AI64" s="35"/>
      <c r="AJ64" s="33"/>
    </row>
    <row r="65" spans="2:36" ht="15.75" hidden="1" customHeight="1">
      <c r="B65" s="97"/>
      <c r="C65" s="130"/>
      <c r="D65" s="98"/>
      <c r="E65" s="130"/>
      <c r="F65" s="98"/>
      <c r="G65" s="130"/>
      <c r="H65" s="98"/>
      <c r="I65" s="130"/>
      <c r="J65" s="98"/>
      <c r="K65" s="142"/>
      <c r="L65" s="142"/>
      <c r="M65" s="142"/>
      <c r="N65" s="142"/>
      <c r="O65" s="142"/>
      <c r="P65" s="142"/>
      <c r="Q65" s="142"/>
      <c r="R65" s="142"/>
      <c r="S65" s="142"/>
      <c r="T65" s="162"/>
      <c r="U65" s="45"/>
      <c r="V65" s="50"/>
      <c r="W65" s="46"/>
      <c r="X65" s="36"/>
      <c r="Y65" s="46"/>
      <c r="Z65" s="36"/>
      <c r="AA65" s="47"/>
      <c r="AB65" s="36"/>
      <c r="AC65" s="46"/>
      <c r="AD65" s="36"/>
      <c r="AE65" s="36"/>
      <c r="AF65" s="36"/>
      <c r="AG65" s="46"/>
      <c r="AH65" s="48"/>
      <c r="AI65" s="35"/>
      <c r="AJ65" s="33"/>
    </row>
    <row r="66" spans="2:36" ht="15.75" hidden="1" customHeight="1">
      <c r="B66" s="97"/>
      <c r="C66" s="130"/>
      <c r="D66" s="98"/>
      <c r="E66" s="130"/>
      <c r="F66" s="98"/>
      <c r="G66" s="130"/>
      <c r="H66" s="98"/>
      <c r="I66" s="130"/>
      <c r="J66" s="98"/>
      <c r="K66" s="142"/>
      <c r="L66" s="142"/>
      <c r="M66" s="142"/>
      <c r="N66" s="142"/>
      <c r="O66" s="142"/>
      <c r="P66" s="142"/>
      <c r="Q66" s="142"/>
      <c r="R66" s="142"/>
      <c r="S66" s="142"/>
      <c r="T66" s="162"/>
      <c r="U66" s="45"/>
      <c r="V66" s="50"/>
      <c r="W66" s="46"/>
      <c r="X66" s="36"/>
      <c r="Y66" s="46"/>
      <c r="Z66" s="36"/>
      <c r="AA66" s="47"/>
      <c r="AB66" s="36"/>
      <c r="AC66" s="46"/>
      <c r="AD66" s="36"/>
      <c r="AE66" s="36"/>
      <c r="AF66" s="36"/>
      <c r="AG66" s="46"/>
      <c r="AH66" s="48"/>
      <c r="AI66" s="35"/>
      <c r="AJ66" s="33"/>
    </row>
    <row r="67" spans="2:36" ht="15.75" hidden="1" customHeight="1">
      <c r="B67" s="97"/>
      <c r="C67" s="130"/>
      <c r="D67" s="98"/>
      <c r="E67" s="130"/>
      <c r="F67" s="98"/>
      <c r="G67" s="130"/>
      <c r="H67" s="98"/>
      <c r="I67" s="130"/>
      <c r="J67" s="98"/>
      <c r="K67" s="142"/>
      <c r="L67" s="142"/>
      <c r="M67" s="142"/>
      <c r="N67" s="142"/>
      <c r="O67" s="142"/>
      <c r="P67" s="142"/>
      <c r="Q67" s="142"/>
      <c r="R67" s="142"/>
      <c r="S67" s="142"/>
      <c r="T67" s="162"/>
      <c r="U67" s="45"/>
      <c r="V67" s="50"/>
      <c r="W67" s="46"/>
      <c r="X67" s="36"/>
      <c r="Y67" s="46"/>
      <c r="Z67" s="36"/>
      <c r="AA67" s="47"/>
      <c r="AB67" s="36"/>
      <c r="AC67" s="46"/>
      <c r="AD67" s="36"/>
      <c r="AE67" s="36"/>
      <c r="AF67" s="36"/>
      <c r="AG67" s="46"/>
      <c r="AH67" s="48"/>
      <c r="AI67" s="35"/>
      <c r="AJ67" s="33"/>
    </row>
    <row r="68" spans="2:36" ht="15.75" hidden="1" customHeight="1">
      <c r="B68" s="97"/>
      <c r="C68" s="130"/>
      <c r="D68" s="98"/>
      <c r="E68" s="130"/>
      <c r="F68" s="98"/>
      <c r="G68" s="130"/>
      <c r="H68" s="98"/>
      <c r="I68" s="130"/>
      <c r="J68" s="98"/>
      <c r="K68" s="142"/>
      <c r="L68" s="142"/>
      <c r="M68" s="142"/>
      <c r="N68" s="142"/>
      <c r="O68" s="142"/>
      <c r="P68" s="142"/>
      <c r="Q68" s="142"/>
      <c r="R68" s="142"/>
      <c r="S68" s="142"/>
      <c r="T68" s="162"/>
      <c r="U68" s="45"/>
      <c r="V68" s="50"/>
      <c r="W68" s="46"/>
      <c r="X68" s="36"/>
      <c r="Y68" s="46"/>
      <c r="Z68" s="36"/>
      <c r="AA68" s="47"/>
      <c r="AB68" s="36"/>
      <c r="AC68" s="46"/>
      <c r="AD68" s="36"/>
      <c r="AE68" s="36"/>
      <c r="AF68" s="36"/>
      <c r="AG68" s="46"/>
      <c r="AH68" s="48"/>
      <c r="AI68" s="35"/>
      <c r="AJ68" s="33"/>
    </row>
    <row r="69" spans="2:36" ht="15.75" hidden="1" customHeight="1">
      <c r="B69" s="97"/>
      <c r="C69" s="130"/>
      <c r="D69" s="98"/>
      <c r="E69" s="130"/>
      <c r="F69" s="98"/>
      <c r="G69" s="130"/>
      <c r="H69" s="98"/>
      <c r="I69" s="130"/>
      <c r="J69" s="98"/>
      <c r="K69" s="142"/>
      <c r="L69" s="142"/>
      <c r="M69" s="142"/>
      <c r="N69" s="142"/>
      <c r="O69" s="142"/>
      <c r="P69" s="142"/>
      <c r="Q69" s="142"/>
      <c r="R69" s="142"/>
      <c r="S69" s="142"/>
      <c r="T69" s="162"/>
      <c r="U69" s="45"/>
      <c r="V69" s="50"/>
      <c r="W69" s="46"/>
      <c r="X69" s="36"/>
      <c r="Y69" s="46"/>
      <c r="Z69" s="36"/>
      <c r="AA69" s="47"/>
      <c r="AB69" s="36"/>
      <c r="AC69" s="46"/>
      <c r="AD69" s="36"/>
      <c r="AE69" s="36"/>
      <c r="AF69" s="36"/>
      <c r="AG69" s="46"/>
      <c r="AH69" s="48"/>
      <c r="AI69" s="35"/>
      <c r="AJ69" s="33"/>
    </row>
    <row r="70" spans="2:36" ht="15.75" hidden="1" customHeight="1">
      <c r="B70" s="97"/>
      <c r="C70" s="130"/>
      <c r="D70" s="98"/>
      <c r="E70" s="130"/>
      <c r="F70" s="98"/>
      <c r="G70" s="130"/>
      <c r="H70" s="98"/>
      <c r="I70" s="130"/>
      <c r="J70" s="98"/>
      <c r="K70" s="142"/>
      <c r="L70" s="142"/>
      <c r="M70" s="142"/>
      <c r="N70" s="142"/>
      <c r="O70" s="142"/>
      <c r="P70" s="142"/>
      <c r="Q70" s="142"/>
      <c r="R70" s="142"/>
      <c r="S70" s="142"/>
      <c r="T70" s="162"/>
      <c r="U70" s="45"/>
      <c r="V70" s="50"/>
      <c r="W70" s="46"/>
      <c r="X70" s="36"/>
      <c r="Y70" s="46"/>
      <c r="Z70" s="36"/>
      <c r="AA70" s="47"/>
      <c r="AB70" s="36"/>
      <c r="AC70" s="46"/>
      <c r="AD70" s="36"/>
      <c r="AE70" s="36"/>
      <c r="AF70" s="36"/>
      <c r="AG70" s="46"/>
      <c r="AH70" s="48"/>
      <c r="AI70" s="35"/>
      <c r="AJ70" s="33"/>
    </row>
    <row r="71" spans="2:36" ht="15.75" hidden="1" customHeight="1">
      <c r="B71" s="97"/>
      <c r="C71" s="130"/>
      <c r="D71" s="98"/>
      <c r="E71" s="130"/>
      <c r="F71" s="98"/>
      <c r="G71" s="130"/>
      <c r="H71" s="98"/>
      <c r="I71" s="130"/>
      <c r="J71" s="98"/>
      <c r="K71" s="142"/>
      <c r="L71" s="142"/>
      <c r="M71" s="142"/>
      <c r="N71" s="142"/>
      <c r="O71" s="142"/>
      <c r="P71" s="142"/>
      <c r="Q71" s="142"/>
      <c r="R71" s="142"/>
      <c r="S71" s="142"/>
      <c r="T71" s="162"/>
      <c r="U71" s="45"/>
      <c r="V71" s="50"/>
      <c r="W71" s="46"/>
      <c r="X71" s="36"/>
      <c r="Y71" s="46"/>
      <c r="Z71" s="36"/>
      <c r="AA71" s="47"/>
      <c r="AB71" s="36"/>
      <c r="AC71" s="46"/>
      <c r="AD71" s="36"/>
      <c r="AE71" s="36"/>
      <c r="AF71" s="36"/>
      <c r="AG71" s="46"/>
      <c r="AH71" s="48"/>
      <c r="AI71" s="35"/>
      <c r="AJ71" s="33"/>
    </row>
    <row r="72" spans="2:36" ht="15.75" hidden="1" customHeight="1">
      <c r="B72" s="97"/>
      <c r="C72" s="130"/>
      <c r="D72" s="98"/>
      <c r="E72" s="130"/>
      <c r="F72" s="98"/>
      <c r="G72" s="130"/>
      <c r="H72" s="98"/>
      <c r="I72" s="130"/>
      <c r="J72" s="98"/>
      <c r="K72" s="142"/>
      <c r="L72" s="142"/>
      <c r="M72" s="142"/>
      <c r="N72" s="142"/>
      <c r="O72" s="142"/>
      <c r="P72" s="142"/>
      <c r="Q72" s="142"/>
      <c r="R72" s="142"/>
      <c r="S72" s="142"/>
      <c r="T72" s="162"/>
      <c r="U72" s="45"/>
      <c r="V72" s="50"/>
      <c r="W72" s="46"/>
      <c r="X72" s="36"/>
      <c r="Y72" s="46"/>
      <c r="Z72" s="36"/>
      <c r="AA72" s="47"/>
      <c r="AB72" s="36"/>
      <c r="AC72" s="46"/>
      <c r="AD72" s="36"/>
      <c r="AE72" s="36"/>
      <c r="AF72" s="36"/>
      <c r="AG72" s="46"/>
      <c r="AH72" s="48"/>
      <c r="AI72" s="35"/>
      <c r="AJ72" s="33"/>
    </row>
    <row r="73" spans="2:36" ht="15.75" hidden="1" customHeight="1">
      <c r="B73" s="97"/>
      <c r="C73" s="130"/>
      <c r="D73" s="98"/>
      <c r="E73" s="130"/>
      <c r="F73" s="98"/>
      <c r="G73" s="130"/>
      <c r="H73" s="98"/>
      <c r="I73" s="130"/>
      <c r="J73" s="98"/>
      <c r="K73" s="142"/>
      <c r="L73" s="142"/>
      <c r="M73" s="142"/>
      <c r="N73" s="142"/>
      <c r="O73" s="142"/>
      <c r="P73" s="142"/>
      <c r="Q73" s="142"/>
      <c r="R73" s="142"/>
      <c r="S73" s="142"/>
      <c r="T73" s="162"/>
      <c r="U73" s="45"/>
      <c r="V73" s="50"/>
      <c r="W73" s="46"/>
      <c r="X73" s="36"/>
      <c r="Y73" s="46"/>
      <c r="Z73" s="36"/>
      <c r="AA73" s="47"/>
      <c r="AB73" s="36"/>
      <c r="AC73" s="46"/>
      <c r="AD73" s="36"/>
      <c r="AE73" s="36"/>
      <c r="AF73" s="36"/>
      <c r="AG73" s="46"/>
      <c r="AH73" s="48"/>
      <c r="AI73" s="35"/>
      <c r="AJ73" s="33"/>
    </row>
    <row r="74" spans="2:36" ht="15.75" customHeight="1">
      <c r="B74" s="120" t="s">
        <v>456</v>
      </c>
      <c r="C74" s="224" t="s">
        <v>215</v>
      </c>
      <c r="D74" s="102" t="s">
        <v>223</v>
      </c>
      <c r="E74" s="224" t="s">
        <v>215</v>
      </c>
      <c r="F74" s="102" t="s">
        <v>223</v>
      </c>
      <c r="G74" s="224" t="s">
        <v>215</v>
      </c>
      <c r="H74" s="102" t="s">
        <v>223</v>
      </c>
      <c r="I74" s="224" t="s">
        <v>215</v>
      </c>
      <c r="J74" s="102" t="s">
        <v>223</v>
      </c>
      <c r="K74" s="142"/>
      <c r="L74" s="142"/>
      <c r="M74" s="142"/>
      <c r="N74" s="142"/>
      <c r="O74" s="142"/>
      <c r="P74" s="142"/>
      <c r="Q74" s="142"/>
      <c r="R74" s="142"/>
      <c r="S74" s="142"/>
      <c r="T74" s="162"/>
      <c r="U74" s="45"/>
      <c r="V74" s="50"/>
      <c r="W74" s="46"/>
      <c r="X74" s="36"/>
      <c r="Y74" s="46"/>
      <c r="Z74" s="36"/>
      <c r="AA74" s="47"/>
      <c r="AB74" s="36"/>
      <c r="AC74" s="46"/>
      <c r="AD74" s="36"/>
      <c r="AE74" s="36"/>
      <c r="AF74" s="36"/>
      <c r="AG74" s="46"/>
      <c r="AH74" s="48"/>
      <c r="AI74" s="35"/>
      <c r="AJ74" s="33"/>
    </row>
    <row r="75" spans="2:36" ht="15.75" customHeight="1">
      <c r="B75" s="97"/>
      <c r="C75" s="225"/>
      <c r="D75" s="91" t="str">
        <f>Internal_Heat_Gains</f>
        <v>(W/ft²)</v>
      </c>
      <c r="E75" s="225"/>
      <c r="F75" s="91" t="str">
        <f>Internal_Heat_Gains</f>
        <v>(W/ft²)</v>
      </c>
      <c r="G75" s="225"/>
      <c r="H75" s="91" t="str">
        <f>Internal_Heat_Gains</f>
        <v>(W/ft²)</v>
      </c>
      <c r="I75" s="225"/>
      <c r="J75" s="91" t="str">
        <f>Internal_Heat_Gains</f>
        <v>(W/ft²)</v>
      </c>
      <c r="K75" s="142"/>
      <c r="L75" s="142"/>
      <c r="M75" s="142"/>
      <c r="N75" s="142"/>
      <c r="O75" s="142"/>
      <c r="P75" s="142"/>
      <c r="Q75" s="142"/>
      <c r="R75" s="142"/>
      <c r="S75" s="142"/>
      <c r="T75" s="162"/>
      <c r="U75" s="45"/>
      <c r="V75" s="50"/>
      <c r="W75" s="46"/>
      <c r="X75" s="36"/>
      <c r="Y75" s="46"/>
      <c r="Z75" s="36"/>
      <c r="AA75" s="47"/>
      <c r="AB75" s="36"/>
      <c r="AC75" s="46"/>
      <c r="AD75" s="36"/>
      <c r="AE75" s="36"/>
      <c r="AF75" s="36"/>
      <c r="AG75" s="46"/>
      <c r="AH75" s="48"/>
      <c r="AI75" s="35"/>
      <c r="AJ75" s="33"/>
    </row>
    <row r="76" spans="2:36" ht="25.5">
      <c r="B76" s="97"/>
      <c r="C76" s="130" t="s">
        <v>637</v>
      </c>
      <c r="D76" s="98">
        <v>0.4</v>
      </c>
      <c r="E76" s="130" t="s">
        <v>637</v>
      </c>
      <c r="F76" s="98">
        <v>0.4</v>
      </c>
      <c r="G76" s="130" t="s">
        <v>637</v>
      </c>
      <c r="H76" s="98">
        <v>0.4</v>
      </c>
      <c r="I76" s="130" t="s">
        <v>637</v>
      </c>
      <c r="J76" s="98">
        <v>0.4</v>
      </c>
      <c r="K76" s="167" t="s">
        <v>580</v>
      </c>
      <c r="L76" s="142"/>
      <c r="M76" s="142"/>
      <c r="N76" s="142"/>
      <c r="O76" s="142"/>
      <c r="P76" s="142"/>
      <c r="Q76" s="142"/>
      <c r="R76" s="142"/>
      <c r="S76" s="142"/>
      <c r="T76" s="162"/>
      <c r="U76" s="45"/>
      <c r="V76" s="50"/>
      <c r="W76" s="46"/>
      <c r="X76" s="36"/>
      <c r="Y76" s="46"/>
      <c r="Z76" s="36"/>
      <c r="AA76" s="47"/>
      <c r="AB76" s="36"/>
      <c r="AC76" s="46"/>
      <c r="AD76" s="36"/>
      <c r="AE76" s="36"/>
      <c r="AF76" s="36"/>
      <c r="AG76" s="46"/>
      <c r="AH76" s="48"/>
      <c r="AI76" s="35"/>
      <c r="AJ76" s="33"/>
    </row>
    <row r="77" spans="2:36" ht="15.75" hidden="1" customHeight="1">
      <c r="B77" s="97"/>
      <c r="C77" s="130"/>
      <c r="D77" s="98"/>
      <c r="E77" s="130"/>
      <c r="F77" s="98"/>
      <c r="G77" s="130"/>
      <c r="H77" s="98"/>
      <c r="I77" s="130"/>
      <c r="J77" s="98"/>
      <c r="K77" s="142"/>
      <c r="L77" s="142"/>
      <c r="M77" s="142"/>
      <c r="N77" s="142"/>
      <c r="O77" s="142"/>
      <c r="P77" s="142"/>
      <c r="Q77" s="142"/>
      <c r="R77" s="142"/>
      <c r="S77" s="142"/>
      <c r="T77" s="162"/>
      <c r="U77" s="45"/>
      <c r="V77" s="50"/>
      <c r="W77" s="46"/>
      <c r="X77" s="36"/>
      <c r="Y77" s="46"/>
      <c r="Z77" s="36"/>
      <c r="AA77" s="47"/>
      <c r="AB77" s="36"/>
      <c r="AC77" s="46"/>
      <c r="AD77" s="36"/>
      <c r="AE77" s="36"/>
      <c r="AF77" s="36"/>
      <c r="AG77" s="46"/>
      <c r="AH77" s="48"/>
      <c r="AI77" s="35"/>
      <c r="AJ77" s="33"/>
    </row>
    <row r="78" spans="2:36" ht="15.75" hidden="1" customHeight="1">
      <c r="B78" s="97"/>
      <c r="C78" s="130"/>
      <c r="D78" s="98"/>
      <c r="E78" s="130"/>
      <c r="F78" s="98"/>
      <c r="G78" s="130"/>
      <c r="H78" s="98"/>
      <c r="I78" s="130"/>
      <c r="J78" s="98"/>
      <c r="K78" s="142"/>
      <c r="L78" s="142"/>
      <c r="M78" s="142"/>
      <c r="N78" s="142"/>
      <c r="O78" s="142"/>
      <c r="P78" s="142"/>
      <c r="Q78" s="142"/>
      <c r="R78" s="142"/>
      <c r="S78" s="142"/>
      <c r="T78" s="162"/>
      <c r="U78" s="45"/>
      <c r="V78" s="50"/>
      <c r="W78" s="46"/>
      <c r="X78" s="36"/>
      <c r="Y78" s="46"/>
      <c r="Z78" s="36"/>
      <c r="AA78" s="47"/>
      <c r="AB78" s="36"/>
      <c r="AC78" s="46"/>
      <c r="AD78" s="36"/>
      <c r="AE78" s="36"/>
      <c r="AF78" s="36"/>
      <c r="AG78" s="46"/>
      <c r="AH78" s="48"/>
      <c r="AI78" s="35"/>
      <c r="AJ78" s="33"/>
    </row>
    <row r="79" spans="2:36" ht="15.75" hidden="1" customHeight="1">
      <c r="B79" s="97"/>
      <c r="C79" s="130"/>
      <c r="D79" s="98"/>
      <c r="E79" s="130"/>
      <c r="F79" s="98"/>
      <c r="G79" s="130"/>
      <c r="H79" s="98"/>
      <c r="I79" s="130"/>
      <c r="J79" s="98"/>
      <c r="K79" s="142"/>
      <c r="L79" s="142"/>
      <c r="M79" s="142"/>
      <c r="N79" s="142"/>
      <c r="O79" s="142"/>
      <c r="P79" s="142"/>
      <c r="Q79" s="142"/>
      <c r="R79" s="142"/>
      <c r="S79" s="142"/>
      <c r="T79" s="162"/>
      <c r="U79" s="45"/>
      <c r="V79" s="50"/>
      <c r="W79" s="46"/>
      <c r="X79" s="36"/>
      <c r="Y79" s="46"/>
      <c r="Z79" s="36"/>
      <c r="AA79" s="47"/>
      <c r="AB79" s="36"/>
      <c r="AC79" s="46"/>
      <c r="AD79" s="36"/>
      <c r="AE79" s="36"/>
      <c r="AF79" s="36"/>
      <c r="AG79" s="46"/>
      <c r="AH79" s="48"/>
      <c r="AI79" s="35"/>
      <c r="AJ79" s="33"/>
    </row>
    <row r="80" spans="2:36" ht="15.75" hidden="1" customHeight="1">
      <c r="B80" s="97"/>
      <c r="C80" s="130"/>
      <c r="D80" s="98"/>
      <c r="E80" s="130"/>
      <c r="F80" s="98"/>
      <c r="G80" s="130"/>
      <c r="H80" s="98"/>
      <c r="I80" s="130"/>
      <c r="J80" s="98"/>
      <c r="K80" s="142"/>
      <c r="L80" s="142"/>
      <c r="M80" s="142"/>
      <c r="N80" s="142"/>
      <c r="O80" s="142"/>
      <c r="P80" s="142"/>
      <c r="Q80" s="142"/>
      <c r="R80" s="142"/>
      <c r="S80" s="142"/>
      <c r="T80" s="162"/>
      <c r="U80" s="45"/>
      <c r="V80" s="50"/>
      <c r="W80" s="46"/>
      <c r="X80" s="36"/>
      <c r="Y80" s="46"/>
      <c r="Z80" s="36"/>
      <c r="AA80" s="47"/>
      <c r="AB80" s="36"/>
      <c r="AC80" s="46"/>
      <c r="AD80" s="36"/>
      <c r="AE80" s="36"/>
      <c r="AF80" s="36"/>
      <c r="AG80" s="46"/>
      <c r="AH80" s="48"/>
      <c r="AI80" s="35"/>
      <c r="AJ80" s="33"/>
    </row>
    <row r="81" spans="2:36" ht="15.75" hidden="1" customHeight="1">
      <c r="B81" s="97"/>
      <c r="C81" s="130"/>
      <c r="D81" s="98"/>
      <c r="E81" s="130"/>
      <c r="F81" s="98"/>
      <c r="G81" s="130"/>
      <c r="H81" s="98"/>
      <c r="I81" s="130"/>
      <c r="J81" s="98"/>
      <c r="K81" s="142"/>
      <c r="L81" s="142"/>
      <c r="M81" s="142"/>
      <c r="N81" s="142"/>
      <c r="O81" s="142"/>
      <c r="P81" s="142"/>
      <c r="Q81" s="142"/>
      <c r="R81" s="142"/>
      <c r="S81" s="142"/>
      <c r="T81" s="162"/>
      <c r="U81" s="45"/>
      <c r="V81" s="50"/>
      <c r="W81" s="46"/>
      <c r="X81" s="36"/>
      <c r="Y81" s="46"/>
      <c r="Z81" s="36"/>
      <c r="AA81" s="47"/>
      <c r="AB81" s="36"/>
      <c r="AC81" s="46"/>
      <c r="AD81" s="36"/>
      <c r="AE81" s="36"/>
      <c r="AF81" s="36"/>
      <c r="AG81" s="46"/>
      <c r="AH81" s="48"/>
      <c r="AI81" s="35"/>
      <c r="AJ81" s="33"/>
    </row>
    <row r="82" spans="2:36" ht="15.75" hidden="1" customHeight="1">
      <c r="B82" s="97"/>
      <c r="C82" s="130"/>
      <c r="D82" s="98"/>
      <c r="E82" s="130"/>
      <c r="F82" s="98"/>
      <c r="G82" s="130"/>
      <c r="H82" s="98"/>
      <c r="I82" s="130"/>
      <c r="J82" s="98"/>
      <c r="K82" s="142"/>
      <c r="L82" s="142"/>
      <c r="M82" s="142"/>
      <c r="N82" s="142"/>
      <c r="O82" s="142"/>
      <c r="P82" s="142"/>
      <c r="Q82" s="142"/>
      <c r="R82" s="142"/>
      <c r="S82" s="142"/>
      <c r="T82" s="162"/>
      <c r="U82" s="45"/>
      <c r="V82" s="50"/>
      <c r="W82" s="46"/>
      <c r="X82" s="36"/>
      <c r="Y82" s="46"/>
      <c r="Z82" s="36"/>
      <c r="AA82" s="47"/>
      <c r="AB82" s="36"/>
      <c r="AC82" s="46"/>
      <c r="AD82" s="36"/>
      <c r="AE82" s="36"/>
      <c r="AF82" s="36"/>
      <c r="AG82" s="46"/>
      <c r="AH82" s="48"/>
      <c r="AI82" s="35"/>
      <c r="AJ82" s="33"/>
    </row>
    <row r="83" spans="2:36" ht="15.75" hidden="1" customHeight="1">
      <c r="B83" s="97"/>
      <c r="C83" s="130"/>
      <c r="D83" s="98"/>
      <c r="E83" s="130"/>
      <c r="F83" s="98"/>
      <c r="G83" s="130"/>
      <c r="H83" s="98"/>
      <c r="I83" s="130"/>
      <c r="J83" s="98"/>
      <c r="K83" s="142"/>
      <c r="L83" s="142"/>
      <c r="M83" s="142"/>
      <c r="N83" s="142"/>
      <c r="O83" s="142"/>
      <c r="P83" s="142"/>
      <c r="Q83" s="142"/>
      <c r="R83" s="142"/>
      <c r="S83" s="142"/>
      <c r="T83" s="162"/>
      <c r="U83" s="45"/>
      <c r="V83" s="50"/>
      <c r="W83" s="46"/>
      <c r="X83" s="36"/>
      <c r="Y83" s="46"/>
      <c r="Z83" s="36"/>
      <c r="AA83" s="47"/>
      <c r="AB83" s="36"/>
      <c r="AC83" s="46"/>
      <c r="AD83" s="36"/>
      <c r="AE83" s="36"/>
      <c r="AF83" s="36"/>
      <c r="AG83" s="46"/>
      <c r="AH83" s="48"/>
      <c r="AI83" s="35"/>
      <c r="AJ83" s="33"/>
    </row>
    <row r="84" spans="2:36" ht="15.75" hidden="1" customHeight="1">
      <c r="B84" s="97"/>
      <c r="C84" s="130"/>
      <c r="D84" s="98"/>
      <c r="E84" s="130"/>
      <c r="F84" s="98"/>
      <c r="G84" s="130"/>
      <c r="H84" s="98"/>
      <c r="I84" s="130"/>
      <c r="J84" s="98"/>
      <c r="K84" s="142"/>
      <c r="L84" s="142"/>
      <c r="M84" s="142"/>
      <c r="N84" s="142"/>
      <c r="O84" s="142"/>
      <c r="P84" s="142"/>
      <c r="Q84" s="142"/>
      <c r="R84" s="142"/>
      <c r="S84" s="142"/>
      <c r="T84" s="162"/>
      <c r="U84" s="45"/>
      <c r="V84" s="50"/>
      <c r="W84" s="46"/>
      <c r="X84" s="36"/>
      <c r="Y84" s="46"/>
      <c r="Z84" s="36"/>
      <c r="AA84" s="47"/>
      <c r="AB84" s="36"/>
      <c r="AC84" s="46"/>
      <c r="AD84" s="36"/>
      <c r="AE84" s="36"/>
      <c r="AF84" s="36"/>
      <c r="AG84" s="46"/>
      <c r="AH84" s="48"/>
      <c r="AI84" s="35"/>
      <c r="AJ84" s="33"/>
    </row>
    <row r="85" spans="2:36" ht="15.75" hidden="1" customHeight="1">
      <c r="B85" s="97"/>
      <c r="C85" s="130"/>
      <c r="D85" s="98"/>
      <c r="E85" s="130"/>
      <c r="F85" s="98"/>
      <c r="G85" s="130"/>
      <c r="H85" s="98"/>
      <c r="I85" s="130"/>
      <c r="J85" s="98"/>
      <c r="K85" s="142"/>
      <c r="L85" s="142"/>
      <c r="M85" s="142"/>
      <c r="N85" s="142"/>
      <c r="O85" s="142"/>
      <c r="P85" s="142"/>
      <c r="Q85" s="142"/>
      <c r="R85" s="142"/>
      <c r="S85" s="142"/>
      <c r="T85" s="162"/>
      <c r="U85" s="45"/>
      <c r="V85" s="50"/>
      <c r="W85" s="46"/>
      <c r="X85" s="36"/>
      <c r="Y85" s="46"/>
      <c r="Z85" s="36"/>
      <c r="AA85" s="47"/>
      <c r="AB85" s="36"/>
      <c r="AC85" s="46"/>
      <c r="AD85" s="36"/>
      <c r="AE85" s="36"/>
      <c r="AF85" s="36"/>
      <c r="AG85" s="46"/>
      <c r="AH85" s="48"/>
      <c r="AI85" s="35"/>
      <c r="AJ85" s="33"/>
    </row>
    <row r="86" spans="2:36" ht="15.75" hidden="1" customHeight="1">
      <c r="B86" s="97"/>
      <c r="C86" s="130"/>
      <c r="D86" s="98"/>
      <c r="E86" s="130"/>
      <c r="F86" s="98"/>
      <c r="G86" s="130"/>
      <c r="H86" s="98"/>
      <c r="I86" s="130"/>
      <c r="J86" s="98"/>
      <c r="K86" s="142"/>
      <c r="L86" s="142"/>
      <c r="M86" s="142"/>
      <c r="N86" s="142"/>
      <c r="O86" s="142"/>
      <c r="P86" s="142"/>
      <c r="Q86" s="142"/>
      <c r="R86" s="142"/>
      <c r="S86" s="142"/>
      <c r="T86" s="162"/>
      <c r="U86" s="45"/>
      <c r="V86" s="50"/>
      <c r="W86" s="46"/>
      <c r="X86" s="36"/>
      <c r="Y86" s="46"/>
      <c r="Z86" s="36"/>
      <c r="AA86" s="47"/>
      <c r="AB86" s="36"/>
      <c r="AC86" s="46"/>
      <c r="AD86" s="36"/>
      <c r="AE86" s="36"/>
      <c r="AF86" s="36"/>
      <c r="AG86" s="46"/>
      <c r="AH86" s="48"/>
      <c r="AI86" s="35"/>
      <c r="AJ86" s="33"/>
    </row>
    <row r="87" spans="2:36" ht="15.75" hidden="1" customHeight="1">
      <c r="B87" s="97"/>
      <c r="C87" s="130"/>
      <c r="D87" s="98"/>
      <c r="E87" s="130"/>
      <c r="F87" s="98"/>
      <c r="G87" s="130"/>
      <c r="H87" s="98"/>
      <c r="I87" s="130"/>
      <c r="J87" s="98"/>
      <c r="K87" s="142"/>
      <c r="L87" s="142"/>
      <c r="M87" s="142"/>
      <c r="N87" s="142"/>
      <c r="O87" s="142"/>
      <c r="P87" s="142"/>
      <c r="Q87" s="142"/>
      <c r="R87" s="142"/>
      <c r="S87" s="142"/>
      <c r="T87" s="162"/>
      <c r="U87" s="45"/>
      <c r="V87" s="50"/>
      <c r="W87" s="46"/>
      <c r="X87" s="36"/>
      <c r="Y87" s="46"/>
      <c r="Z87" s="36"/>
      <c r="AA87" s="47"/>
      <c r="AB87" s="36"/>
      <c r="AC87" s="46"/>
      <c r="AD87" s="36"/>
      <c r="AE87" s="36"/>
      <c r="AF87" s="36"/>
      <c r="AG87" s="46"/>
      <c r="AH87" s="48"/>
      <c r="AI87" s="35"/>
      <c r="AJ87" s="33"/>
    </row>
    <row r="88" spans="2:36" ht="47.25" customHeight="1">
      <c r="B88" s="122" t="s">
        <v>98</v>
      </c>
      <c r="C88" s="224" t="s">
        <v>224</v>
      </c>
      <c r="D88" s="102" t="s">
        <v>225</v>
      </c>
      <c r="E88" s="224" t="s">
        <v>224</v>
      </c>
      <c r="F88" s="102" t="s">
        <v>225</v>
      </c>
      <c r="G88" s="224" t="s">
        <v>224</v>
      </c>
      <c r="H88" s="102" t="s">
        <v>225</v>
      </c>
      <c r="I88" s="224" t="s">
        <v>224</v>
      </c>
      <c r="J88" s="102" t="s">
        <v>225</v>
      </c>
      <c r="K88" s="142"/>
      <c r="L88" s="142"/>
      <c r="M88" s="142" t="s">
        <v>511</v>
      </c>
      <c r="N88" s="142"/>
      <c r="O88" s="142" t="s">
        <v>526</v>
      </c>
      <c r="P88" s="142"/>
      <c r="Q88" s="142" t="s">
        <v>495</v>
      </c>
      <c r="R88" s="142"/>
      <c r="S88" s="142" t="s">
        <v>496</v>
      </c>
      <c r="T88" s="162"/>
      <c r="U88" s="45"/>
      <c r="V88" s="36"/>
      <c r="W88" s="46"/>
      <c r="X88" s="36"/>
      <c r="Y88" s="46"/>
      <c r="Z88" s="36"/>
      <c r="AA88" s="47"/>
      <c r="AB88" s="36"/>
      <c r="AC88" s="46"/>
      <c r="AD88" s="36"/>
      <c r="AE88" s="36"/>
      <c r="AF88" s="36"/>
      <c r="AG88" s="46"/>
      <c r="AH88" s="48"/>
      <c r="AI88" s="35"/>
      <c r="AJ88" s="33"/>
    </row>
    <row r="89" spans="2:36">
      <c r="B89" s="100"/>
      <c r="C89" s="225"/>
      <c r="D89" s="91" t="str">
        <f>Process_Loads</f>
        <v>(W)</v>
      </c>
      <c r="E89" s="225"/>
      <c r="F89" s="91" t="str">
        <f>Process_Loads</f>
        <v>(W)</v>
      </c>
      <c r="G89" s="225"/>
      <c r="H89" s="91" t="str">
        <f>Process_Loads</f>
        <v>(W)</v>
      </c>
      <c r="I89" s="225"/>
      <c r="J89" s="91" t="str">
        <f>Process_Loads</f>
        <v>(W)</v>
      </c>
      <c r="K89" s="142"/>
      <c r="L89" s="142"/>
      <c r="M89" s="142"/>
      <c r="N89" s="142"/>
      <c r="O89" s="142"/>
      <c r="P89" s="142"/>
      <c r="Q89" s="142"/>
      <c r="R89" s="142"/>
      <c r="S89" s="142"/>
      <c r="T89" s="162"/>
      <c r="U89" s="45"/>
      <c r="V89" s="36"/>
      <c r="W89" s="46"/>
      <c r="X89" s="36"/>
      <c r="Y89" s="46"/>
      <c r="Z89" s="36"/>
      <c r="AA89" s="47"/>
      <c r="AB89" s="36"/>
      <c r="AC89" s="46"/>
      <c r="AD89" s="36"/>
      <c r="AE89" s="36"/>
      <c r="AF89" s="36"/>
      <c r="AG89" s="46"/>
      <c r="AH89" s="48"/>
      <c r="AI89" s="35"/>
      <c r="AJ89" s="33"/>
    </row>
    <row r="90" spans="2:36" ht="25.5">
      <c r="B90" s="97"/>
      <c r="C90" s="130" t="s">
        <v>577</v>
      </c>
      <c r="D90" s="98">
        <v>248.5</v>
      </c>
      <c r="E90" s="130" t="s">
        <v>577</v>
      </c>
      <c r="F90" s="98">
        <v>248.5</v>
      </c>
      <c r="G90" s="130" t="s">
        <v>577</v>
      </c>
      <c r="H90" s="98">
        <v>248.5</v>
      </c>
      <c r="I90" s="130" t="s">
        <v>577</v>
      </c>
      <c r="J90" s="98">
        <v>248.5</v>
      </c>
      <c r="K90" s="167" t="s">
        <v>580</v>
      </c>
      <c r="L90" s="142"/>
      <c r="M90" s="142"/>
      <c r="N90" s="142"/>
      <c r="O90" s="142"/>
      <c r="P90" s="142"/>
      <c r="Q90" s="142"/>
      <c r="R90" s="142"/>
      <c r="S90" s="142"/>
      <c r="T90" s="162"/>
      <c r="U90" s="45"/>
      <c r="V90" s="36"/>
      <c r="W90" s="46"/>
      <c r="X90" s="36"/>
      <c r="Y90" s="46"/>
      <c r="Z90" s="36"/>
      <c r="AA90" s="47"/>
      <c r="AB90" s="36"/>
      <c r="AC90" s="46"/>
      <c r="AD90" s="36"/>
      <c r="AE90" s="36"/>
      <c r="AF90" s="36"/>
      <c r="AG90" s="46"/>
      <c r="AH90" s="48"/>
      <c r="AI90" s="35"/>
      <c r="AJ90" s="33"/>
    </row>
    <row r="91" spans="2:36" ht="15.75" hidden="1" customHeight="1">
      <c r="B91" s="218" t="s">
        <v>457</v>
      </c>
      <c r="C91" s="219"/>
      <c r="D91" s="219"/>
      <c r="E91" s="219"/>
      <c r="F91" s="219"/>
      <c r="G91" s="219"/>
      <c r="H91" s="219"/>
      <c r="I91" s="219"/>
      <c r="J91" s="219"/>
      <c r="K91" s="64"/>
      <c r="L91" s="64"/>
      <c r="M91" s="64"/>
      <c r="N91" s="64"/>
      <c r="O91" s="64"/>
      <c r="P91" s="64"/>
      <c r="Q91" s="64"/>
      <c r="R91" s="64"/>
      <c r="S91" s="64"/>
      <c r="T91" s="129"/>
      <c r="U91" s="45"/>
      <c r="V91" s="36"/>
      <c r="W91" s="46"/>
      <c r="X91" s="36"/>
      <c r="Y91" s="46"/>
      <c r="Z91" s="36"/>
      <c r="AA91" s="47"/>
      <c r="AB91" s="36"/>
      <c r="AC91" s="46"/>
      <c r="AD91" s="36"/>
      <c r="AE91" s="36"/>
      <c r="AF91" s="36"/>
      <c r="AG91" s="46"/>
      <c r="AH91" s="48"/>
      <c r="AI91" s="35"/>
      <c r="AJ91" s="33"/>
    </row>
    <row r="92" spans="2:36" ht="15.75" hidden="1" customHeight="1">
      <c r="B92" s="121" t="s">
        <v>460</v>
      </c>
      <c r="C92" s="224" t="s">
        <v>458</v>
      </c>
      <c r="D92" s="102" t="s">
        <v>461</v>
      </c>
      <c r="E92" s="224" t="s">
        <v>458</v>
      </c>
      <c r="F92" s="102" t="s">
        <v>461</v>
      </c>
      <c r="G92" s="224" t="s">
        <v>458</v>
      </c>
      <c r="H92" s="102" t="s">
        <v>461</v>
      </c>
      <c r="I92" s="224" t="s">
        <v>458</v>
      </c>
      <c r="J92" s="102" t="s">
        <v>461</v>
      </c>
      <c r="K92" s="142"/>
      <c r="L92" s="142"/>
      <c r="M92" s="142"/>
      <c r="N92" s="142"/>
      <c r="O92" s="142"/>
      <c r="P92" s="142"/>
      <c r="Q92" s="142"/>
      <c r="R92" s="142"/>
      <c r="S92" s="142"/>
      <c r="T92" s="162"/>
      <c r="U92" s="55"/>
      <c r="V92" s="36"/>
      <c r="W92" s="46"/>
      <c r="X92" s="36"/>
      <c r="Y92" s="46"/>
      <c r="Z92" s="36"/>
      <c r="AA92" s="47"/>
      <c r="AB92" s="55"/>
      <c r="AC92" s="36"/>
      <c r="AD92" s="36"/>
      <c r="AE92" s="36"/>
      <c r="AF92" s="36"/>
      <c r="AG92" s="46"/>
      <c r="AH92" s="48"/>
      <c r="AI92" s="35"/>
      <c r="AJ92" s="33"/>
    </row>
    <row r="93" spans="2:36" ht="15.75" hidden="1" customHeight="1">
      <c r="B93" s="97"/>
      <c r="C93" s="225"/>
      <c r="D93" s="91" t="str">
        <f>Units!$C$26</f>
        <v>(W)</v>
      </c>
      <c r="E93" s="225"/>
      <c r="F93" s="91" t="str">
        <f>Units!$C$26</f>
        <v>(W)</v>
      </c>
      <c r="G93" s="225"/>
      <c r="H93" s="91" t="str">
        <f>Units!$C$26</f>
        <v>(W)</v>
      </c>
      <c r="I93" s="225"/>
      <c r="J93" s="91" t="str">
        <f>Units!$C$26</f>
        <v>(W)</v>
      </c>
      <c r="K93" s="142"/>
      <c r="L93" s="142"/>
      <c r="M93" s="142"/>
      <c r="N93" s="142"/>
      <c r="O93" s="142"/>
      <c r="P93" s="142"/>
      <c r="Q93" s="142"/>
      <c r="R93" s="142"/>
      <c r="S93" s="142"/>
      <c r="T93" s="162"/>
      <c r="U93" s="55"/>
      <c r="V93" s="36"/>
      <c r="W93" s="46"/>
      <c r="X93" s="36"/>
      <c r="Y93" s="46"/>
      <c r="Z93" s="36"/>
      <c r="AA93" s="47"/>
      <c r="AB93" s="55"/>
      <c r="AC93" s="36"/>
      <c r="AD93" s="36"/>
      <c r="AE93" s="36"/>
      <c r="AF93" s="36"/>
      <c r="AG93" s="46"/>
      <c r="AH93" s="48"/>
      <c r="AI93" s="35"/>
      <c r="AJ93" s="33"/>
    </row>
    <row r="94" spans="2:36" ht="15.75" hidden="1" customHeight="1">
      <c r="B94" s="97"/>
      <c r="C94" s="130"/>
      <c r="D94" s="98"/>
      <c r="E94" s="130"/>
      <c r="F94" s="98"/>
      <c r="G94" s="130"/>
      <c r="H94" s="98"/>
      <c r="I94" s="130"/>
      <c r="J94" s="98"/>
      <c r="K94" s="142"/>
      <c r="L94" s="142"/>
      <c r="M94" s="142"/>
      <c r="N94" s="142"/>
      <c r="O94" s="142"/>
      <c r="P94" s="142"/>
      <c r="Q94" s="142"/>
      <c r="R94" s="142"/>
      <c r="S94" s="142"/>
      <c r="T94" s="162"/>
      <c r="U94" s="55"/>
      <c r="V94" s="36"/>
      <c r="W94" s="46"/>
      <c r="X94" s="36"/>
      <c r="Y94" s="46"/>
      <c r="Z94" s="36"/>
      <c r="AA94" s="47"/>
      <c r="AB94" s="55"/>
      <c r="AC94" s="36"/>
      <c r="AD94" s="36"/>
      <c r="AE94" s="36"/>
      <c r="AF94" s="36"/>
      <c r="AG94" s="46"/>
      <c r="AH94" s="48"/>
      <c r="AI94" s="35"/>
      <c r="AJ94" s="33"/>
    </row>
    <row r="95" spans="2:36" ht="15.75" hidden="1" customHeight="1">
      <c r="B95" s="97"/>
      <c r="C95" s="130"/>
      <c r="D95" s="98"/>
      <c r="E95" s="130"/>
      <c r="F95" s="98"/>
      <c r="G95" s="130"/>
      <c r="H95" s="98"/>
      <c r="I95" s="130"/>
      <c r="J95" s="98"/>
      <c r="K95" s="142"/>
      <c r="L95" s="142"/>
      <c r="M95" s="142"/>
      <c r="N95" s="142"/>
      <c r="O95" s="142"/>
      <c r="P95" s="142"/>
      <c r="Q95" s="142"/>
      <c r="R95" s="142"/>
      <c r="S95" s="142"/>
      <c r="T95" s="162"/>
      <c r="U95" s="55"/>
      <c r="V95" s="36"/>
      <c r="W95" s="46"/>
      <c r="X95" s="36"/>
      <c r="Y95" s="46"/>
      <c r="Z95" s="36"/>
      <c r="AA95" s="47"/>
      <c r="AB95" s="55"/>
      <c r="AC95" s="36"/>
      <c r="AD95" s="36"/>
      <c r="AE95" s="36"/>
      <c r="AF95" s="36"/>
      <c r="AG95" s="46"/>
      <c r="AH95" s="48"/>
      <c r="AI95" s="35"/>
      <c r="AJ95" s="33"/>
    </row>
    <row r="96" spans="2:36" ht="15.75" hidden="1" customHeight="1">
      <c r="B96" s="122" t="s">
        <v>459</v>
      </c>
      <c r="C96" s="224" t="s">
        <v>462</v>
      </c>
      <c r="D96" s="102" t="s">
        <v>225</v>
      </c>
      <c r="E96" s="224" t="s">
        <v>462</v>
      </c>
      <c r="F96" s="102" t="s">
        <v>225</v>
      </c>
      <c r="G96" s="224" t="s">
        <v>462</v>
      </c>
      <c r="H96" s="102" t="s">
        <v>225</v>
      </c>
      <c r="I96" s="224" t="s">
        <v>462</v>
      </c>
      <c r="J96" s="102" t="s">
        <v>225</v>
      </c>
      <c r="K96" s="142"/>
      <c r="L96" s="142"/>
      <c r="M96" s="142"/>
      <c r="N96" s="142"/>
      <c r="O96" s="142"/>
      <c r="P96" s="142"/>
      <c r="Q96" s="142"/>
      <c r="R96" s="142"/>
      <c r="S96" s="142"/>
      <c r="T96" s="162"/>
      <c r="U96" s="45"/>
      <c r="V96" s="36"/>
      <c r="W96" s="46"/>
      <c r="X96" s="36"/>
      <c r="Y96" s="46"/>
      <c r="Z96" s="36"/>
      <c r="AA96" s="47"/>
      <c r="AB96" s="36"/>
      <c r="AC96" s="46"/>
      <c r="AD96" s="36"/>
      <c r="AE96" s="36"/>
      <c r="AF96" s="36"/>
      <c r="AG96" s="46"/>
      <c r="AH96" s="48"/>
      <c r="AI96" s="35"/>
      <c r="AJ96" s="33"/>
    </row>
    <row r="97" spans="2:36" ht="15.75" hidden="1" customHeight="1">
      <c r="B97" s="100"/>
      <c r="C97" s="225"/>
      <c r="D97" s="91" t="str">
        <f>Process_Loads</f>
        <v>(W)</v>
      </c>
      <c r="E97" s="225"/>
      <c r="F97" s="91" t="str">
        <f>Process_Loads</f>
        <v>(W)</v>
      </c>
      <c r="G97" s="225"/>
      <c r="H97" s="91" t="str">
        <f>Process_Loads</f>
        <v>(W)</v>
      </c>
      <c r="I97" s="225"/>
      <c r="J97" s="91" t="str">
        <f>Process_Loads</f>
        <v>(W)</v>
      </c>
      <c r="K97" s="142"/>
      <c r="L97" s="142"/>
      <c r="M97" s="142"/>
      <c r="N97" s="142"/>
      <c r="O97" s="142"/>
      <c r="P97" s="142"/>
      <c r="Q97" s="142"/>
      <c r="R97" s="142"/>
      <c r="S97" s="142"/>
      <c r="T97" s="162"/>
      <c r="U97" s="45"/>
      <c r="V97" s="36"/>
      <c r="W97" s="46"/>
      <c r="X97" s="36"/>
      <c r="Y97" s="46"/>
      <c r="Z97" s="36"/>
      <c r="AA97" s="47"/>
      <c r="AB97" s="36"/>
      <c r="AC97" s="46"/>
      <c r="AD97" s="36"/>
      <c r="AE97" s="36"/>
      <c r="AF97" s="36"/>
      <c r="AG97" s="46"/>
      <c r="AH97" s="48"/>
      <c r="AI97" s="35"/>
      <c r="AJ97" s="33"/>
    </row>
    <row r="98" spans="2:36" ht="15.75" hidden="1" customHeight="1">
      <c r="B98" s="97"/>
      <c r="C98" s="130"/>
      <c r="D98" s="153"/>
      <c r="E98" s="130"/>
      <c r="F98" s="149"/>
      <c r="G98" s="130"/>
      <c r="H98" s="149"/>
      <c r="I98" s="130"/>
      <c r="J98" s="149"/>
      <c r="K98" s="142"/>
      <c r="L98" s="142"/>
      <c r="M98" s="142"/>
      <c r="N98" s="142"/>
      <c r="O98" s="142"/>
      <c r="P98" s="142"/>
      <c r="Q98" s="142"/>
      <c r="R98" s="142"/>
      <c r="S98" s="142"/>
      <c r="T98" s="162"/>
      <c r="U98" s="45"/>
      <c r="V98" s="36"/>
      <c r="W98" s="46"/>
      <c r="X98" s="36"/>
      <c r="Y98" s="46"/>
      <c r="Z98" s="36"/>
      <c r="AA98" s="47"/>
      <c r="AB98" s="36"/>
      <c r="AC98" s="46"/>
      <c r="AD98" s="36"/>
      <c r="AE98" s="36"/>
      <c r="AF98" s="36"/>
      <c r="AG98" s="46"/>
      <c r="AH98" s="48"/>
      <c r="AI98" s="35"/>
      <c r="AJ98" s="33"/>
    </row>
    <row r="99" spans="2:36" ht="15.75" hidden="1" customHeight="1">
      <c r="B99" s="97"/>
      <c r="C99" s="130"/>
      <c r="D99" s="153"/>
      <c r="E99" s="130"/>
      <c r="F99" s="149"/>
      <c r="G99" s="130"/>
      <c r="H99" s="149"/>
      <c r="I99" s="130"/>
      <c r="J99" s="149"/>
      <c r="K99" s="142"/>
      <c r="L99" s="142"/>
      <c r="M99" s="142"/>
      <c r="N99" s="142"/>
      <c r="O99" s="142"/>
      <c r="P99" s="142"/>
      <c r="Q99" s="142"/>
      <c r="R99" s="142"/>
      <c r="S99" s="142"/>
      <c r="T99" s="162"/>
      <c r="U99" s="45"/>
      <c r="V99" s="36"/>
      <c r="W99" s="46"/>
      <c r="X99" s="36"/>
      <c r="Y99" s="46"/>
      <c r="Z99" s="36"/>
      <c r="AA99" s="47"/>
      <c r="AB99" s="36"/>
      <c r="AC99" s="46"/>
      <c r="AD99" s="36"/>
      <c r="AE99" s="36"/>
      <c r="AF99" s="36"/>
      <c r="AG99" s="46"/>
      <c r="AH99" s="48"/>
      <c r="AI99" s="35"/>
      <c r="AJ99" s="33"/>
    </row>
    <row r="100" spans="2:36" ht="15.75" customHeight="1">
      <c r="B100" s="218" t="s">
        <v>226</v>
      </c>
      <c r="C100" s="219"/>
      <c r="D100" s="219"/>
      <c r="E100" s="219"/>
      <c r="F100" s="219"/>
      <c r="G100" s="219"/>
      <c r="H100" s="219"/>
      <c r="I100" s="219"/>
      <c r="J100" s="219"/>
      <c r="K100" s="64"/>
      <c r="L100" s="64"/>
      <c r="M100" s="64"/>
      <c r="N100" s="64"/>
      <c r="O100" s="64"/>
      <c r="P100" s="64"/>
      <c r="Q100" s="64"/>
      <c r="R100" s="64"/>
      <c r="S100" s="64"/>
      <c r="T100" s="129"/>
      <c r="U100" s="45"/>
      <c r="V100" s="36"/>
      <c r="W100" s="46"/>
      <c r="X100" s="36"/>
      <c r="Y100" s="46"/>
      <c r="Z100" s="36"/>
      <c r="AA100" s="47"/>
      <c r="AB100" s="36"/>
      <c r="AC100" s="46"/>
      <c r="AD100" s="36"/>
      <c r="AE100" s="36"/>
      <c r="AF100" s="36"/>
      <c r="AG100" s="46"/>
      <c r="AH100" s="48"/>
      <c r="AI100" s="35"/>
      <c r="AJ100" s="33"/>
    </row>
    <row r="101" spans="2:36">
      <c r="B101" s="121" t="s">
        <v>227</v>
      </c>
      <c r="C101" s="91" t="s">
        <v>215</v>
      </c>
      <c r="D101" s="91" t="s">
        <v>228</v>
      </c>
      <c r="E101" s="91" t="s">
        <v>215</v>
      </c>
      <c r="F101" s="91" t="s">
        <v>228</v>
      </c>
      <c r="G101" s="91" t="s">
        <v>215</v>
      </c>
      <c r="H101" s="91" t="s">
        <v>228</v>
      </c>
      <c r="I101" s="91" t="s">
        <v>215</v>
      </c>
      <c r="J101" s="91" t="s">
        <v>228</v>
      </c>
      <c r="K101" s="142"/>
      <c r="L101" s="142"/>
      <c r="M101" s="142"/>
      <c r="N101" s="142"/>
      <c r="O101" s="142"/>
      <c r="P101" s="142"/>
      <c r="Q101" s="142"/>
      <c r="R101" s="142"/>
      <c r="S101" s="142"/>
      <c r="T101" s="162"/>
      <c r="U101" s="55"/>
      <c r="V101" s="36"/>
      <c r="W101" s="46"/>
      <c r="X101" s="36"/>
      <c r="Y101" s="46"/>
      <c r="Z101" s="36"/>
      <c r="AA101" s="47"/>
      <c r="AB101" s="55"/>
      <c r="AC101" s="36"/>
      <c r="AD101" s="36"/>
      <c r="AE101" s="36"/>
      <c r="AF101" s="36"/>
      <c r="AG101" s="46"/>
      <c r="AH101" s="48"/>
      <c r="AI101" s="35"/>
      <c r="AJ101" s="33"/>
    </row>
    <row r="102" spans="2:36" ht="25.5">
      <c r="B102" s="97"/>
      <c r="C102" s="130" t="s">
        <v>214</v>
      </c>
      <c r="D102" s="98" t="s">
        <v>611</v>
      </c>
      <c r="E102" s="130" t="s">
        <v>214</v>
      </c>
      <c r="F102" s="98" t="s">
        <v>611</v>
      </c>
      <c r="G102" s="130" t="s">
        <v>214</v>
      </c>
      <c r="H102" s="98" t="s">
        <v>611</v>
      </c>
      <c r="I102" s="130" t="s">
        <v>214</v>
      </c>
      <c r="J102" s="98" t="s">
        <v>611</v>
      </c>
      <c r="K102" s="169" t="s">
        <v>580</v>
      </c>
      <c r="L102" s="142"/>
      <c r="M102" s="142"/>
      <c r="N102" s="142"/>
      <c r="O102" s="142"/>
      <c r="P102" s="142"/>
      <c r="Q102" s="142"/>
      <c r="R102" s="142"/>
      <c r="S102" s="142"/>
      <c r="T102" s="162"/>
      <c r="U102" s="55"/>
      <c r="V102" s="36"/>
      <c r="W102" s="46"/>
      <c r="X102" s="36"/>
      <c r="Y102" s="46"/>
      <c r="Z102" s="36"/>
      <c r="AA102" s="47"/>
      <c r="AB102" s="55"/>
      <c r="AC102" s="36"/>
      <c r="AD102" s="36"/>
      <c r="AE102" s="36"/>
      <c r="AF102" s="36"/>
      <c r="AG102" s="46"/>
      <c r="AH102" s="48"/>
      <c r="AI102" s="35"/>
      <c r="AJ102" s="33"/>
    </row>
    <row r="103" spans="2:36" ht="25.5">
      <c r="B103" s="97"/>
      <c r="C103" s="130" t="s">
        <v>569</v>
      </c>
      <c r="D103" s="98" t="s">
        <v>568</v>
      </c>
      <c r="E103" s="130" t="s">
        <v>569</v>
      </c>
      <c r="F103" s="98" t="s">
        <v>568</v>
      </c>
      <c r="G103" s="130" t="s">
        <v>569</v>
      </c>
      <c r="H103" s="98" t="s">
        <v>568</v>
      </c>
      <c r="I103" s="130" t="s">
        <v>569</v>
      </c>
      <c r="J103" s="98" t="s">
        <v>568</v>
      </c>
      <c r="K103" s="167" t="s">
        <v>580</v>
      </c>
      <c r="L103" s="142"/>
      <c r="M103" s="142"/>
      <c r="N103" s="142"/>
      <c r="O103" s="142"/>
      <c r="P103" s="142"/>
      <c r="Q103" s="142"/>
      <c r="R103" s="142"/>
      <c r="S103" s="142"/>
      <c r="T103" s="162"/>
      <c r="U103" s="55"/>
      <c r="V103" s="36"/>
      <c r="W103" s="46"/>
      <c r="X103" s="36"/>
      <c r="Y103" s="46"/>
      <c r="Z103" s="36"/>
      <c r="AA103" s="47"/>
      <c r="AB103" s="55"/>
      <c r="AC103" s="36"/>
      <c r="AD103" s="36"/>
      <c r="AE103" s="36"/>
      <c r="AF103" s="36"/>
      <c r="AG103" s="46"/>
      <c r="AH103" s="48"/>
      <c r="AI103" s="35"/>
      <c r="AJ103" s="33"/>
    </row>
    <row r="104" spans="2:36" ht="25.5">
      <c r="B104" s="97"/>
      <c r="C104" s="130" t="s">
        <v>570</v>
      </c>
      <c r="D104" s="98" t="s">
        <v>572</v>
      </c>
      <c r="E104" s="130" t="s">
        <v>570</v>
      </c>
      <c r="F104" s="98" t="s">
        <v>572</v>
      </c>
      <c r="G104" s="130" t="s">
        <v>570</v>
      </c>
      <c r="H104" s="98" t="s">
        <v>572</v>
      </c>
      <c r="I104" s="130" t="s">
        <v>570</v>
      </c>
      <c r="J104" s="98" t="s">
        <v>572</v>
      </c>
      <c r="K104" s="167" t="s">
        <v>580</v>
      </c>
      <c r="L104" s="142"/>
      <c r="M104" s="142"/>
      <c r="N104" s="142"/>
      <c r="O104" s="142"/>
      <c r="P104" s="142"/>
      <c r="Q104" s="142"/>
      <c r="R104" s="142"/>
      <c r="S104" s="142"/>
      <c r="T104" s="162"/>
      <c r="U104" s="55"/>
      <c r="V104" s="36"/>
      <c r="W104" s="46"/>
      <c r="X104" s="36"/>
      <c r="Y104" s="46"/>
      <c r="Z104" s="36"/>
      <c r="AA104" s="47"/>
      <c r="AB104" s="55"/>
      <c r="AC104" s="36"/>
      <c r="AD104" s="36"/>
      <c r="AE104" s="36"/>
      <c r="AF104" s="36"/>
      <c r="AG104" s="46"/>
      <c r="AH104" s="48"/>
      <c r="AI104" s="35"/>
      <c r="AJ104" s="33"/>
    </row>
    <row r="105" spans="2:36" ht="25.5">
      <c r="B105" s="97"/>
      <c r="C105" s="130" t="s">
        <v>571</v>
      </c>
      <c r="D105" s="98" t="s">
        <v>568</v>
      </c>
      <c r="E105" s="130" t="s">
        <v>571</v>
      </c>
      <c r="F105" s="98" t="s">
        <v>568</v>
      </c>
      <c r="G105" s="130" t="s">
        <v>571</v>
      </c>
      <c r="H105" s="98" t="s">
        <v>568</v>
      </c>
      <c r="I105" s="130" t="s">
        <v>571</v>
      </c>
      <c r="J105" s="98" t="s">
        <v>568</v>
      </c>
      <c r="K105" s="167" t="s">
        <v>580</v>
      </c>
      <c r="L105" s="142"/>
      <c r="M105" s="142"/>
      <c r="N105" s="142"/>
      <c r="O105" s="142"/>
      <c r="P105" s="142"/>
      <c r="Q105" s="142"/>
      <c r="R105" s="142"/>
      <c r="S105" s="142"/>
      <c r="T105" s="162"/>
      <c r="U105" s="55"/>
      <c r="V105" s="36"/>
      <c r="W105" s="46"/>
      <c r="X105" s="36"/>
      <c r="Y105" s="46"/>
      <c r="Z105" s="36"/>
      <c r="AA105" s="47"/>
      <c r="AB105" s="55"/>
      <c r="AC105" s="36"/>
      <c r="AD105" s="36"/>
      <c r="AE105" s="36"/>
      <c r="AF105" s="36"/>
      <c r="AG105" s="46"/>
      <c r="AH105" s="48"/>
      <c r="AI105" s="35"/>
      <c r="AJ105" s="33"/>
    </row>
    <row r="106" spans="2:36" ht="25.5">
      <c r="B106" s="97"/>
      <c r="C106" s="130" t="s">
        <v>582</v>
      </c>
      <c r="D106" s="98" t="s">
        <v>593</v>
      </c>
      <c r="E106" s="130" t="s">
        <v>582</v>
      </c>
      <c r="F106" s="98" t="s">
        <v>593</v>
      </c>
      <c r="G106" s="130" t="s">
        <v>582</v>
      </c>
      <c r="H106" s="98" t="s">
        <v>593</v>
      </c>
      <c r="I106" s="130" t="s">
        <v>582</v>
      </c>
      <c r="J106" s="98" t="s">
        <v>593</v>
      </c>
      <c r="K106" s="167" t="s">
        <v>580</v>
      </c>
      <c r="L106" s="142"/>
      <c r="M106" s="142"/>
      <c r="N106" s="142"/>
      <c r="O106" s="142"/>
      <c r="P106" s="142"/>
      <c r="Q106" s="142"/>
      <c r="R106" s="142"/>
      <c r="S106" s="142"/>
      <c r="T106" s="162"/>
      <c r="U106" s="55"/>
      <c r="V106" s="36"/>
      <c r="W106" s="46"/>
      <c r="X106" s="36"/>
      <c r="Y106" s="46"/>
      <c r="Z106" s="36"/>
      <c r="AA106" s="47"/>
      <c r="AB106" s="55"/>
      <c r="AC106" s="36"/>
      <c r="AD106" s="36"/>
      <c r="AE106" s="36"/>
      <c r="AF106" s="36"/>
      <c r="AG106" s="46"/>
      <c r="AH106" s="48"/>
      <c r="AI106" s="35"/>
      <c r="AJ106" s="33"/>
    </row>
    <row r="107" spans="2:36" ht="25.5">
      <c r="B107" s="97"/>
      <c r="C107" s="130" t="s">
        <v>583</v>
      </c>
      <c r="D107" s="98" t="s">
        <v>589</v>
      </c>
      <c r="E107" s="130" t="s">
        <v>583</v>
      </c>
      <c r="F107" s="98" t="s">
        <v>589</v>
      </c>
      <c r="G107" s="130" t="s">
        <v>583</v>
      </c>
      <c r="H107" s="98" t="s">
        <v>589</v>
      </c>
      <c r="I107" s="130" t="s">
        <v>583</v>
      </c>
      <c r="J107" s="98" t="s">
        <v>589</v>
      </c>
      <c r="K107" s="167" t="s">
        <v>580</v>
      </c>
      <c r="L107" s="142"/>
      <c r="M107" s="142"/>
      <c r="N107" s="142"/>
      <c r="O107" s="142"/>
      <c r="P107" s="142"/>
      <c r="Q107" s="142"/>
      <c r="R107" s="142"/>
      <c r="S107" s="142"/>
      <c r="T107" s="162"/>
      <c r="U107" s="55"/>
      <c r="V107" s="36"/>
      <c r="W107" s="46"/>
      <c r="X107" s="36"/>
      <c r="Y107" s="46"/>
      <c r="Z107" s="36"/>
      <c r="AA107" s="47"/>
      <c r="AB107" s="55"/>
      <c r="AC107" s="36"/>
      <c r="AD107" s="36"/>
      <c r="AE107" s="36"/>
      <c r="AF107" s="36"/>
      <c r="AG107" s="46"/>
      <c r="AH107" s="48"/>
      <c r="AI107" s="35"/>
      <c r="AJ107" s="33"/>
    </row>
    <row r="108" spans="2:36" ht="25.5">
      <c r="B108" s="97"/>
      <c r="C108" s="130" t="s">
        <v>584</v>
      </c>
      <c r="D108" s="98" t="s">
        <v>588</v>
      </c>
      <c r="E108" s="130" t="s">
        <v>584</v>
      </c>
      <c r="F108" s="98" t="s">
        <v>588</v>
      </c>
      <c r="G108" s="130" t="s">
        <v>584</v>
      </c>
      <c r="H108" s="98" t="s">
        <v>588</v>
      </c>
      <c r="I108" s="130" t="s">
        <v>584</v>
      </c>
      <c r="J108" s="98" t="s">
        <v>588</v>
      </c>
      <c r="K108" s="167" t="s">
        <v>580</v>
      </c>
      <c r="L108" s="142"/>
      <c r="M108" s="142"/>
      <c r="N108" s="142"/>
      <c r="O108" s="142"/>
      <c r="P108" s="142"/>
      <c r="Q108" s="142"/>
      <c r="R108" s="142"/>
      <c r="S108" s="142"/>
      <c r="T108" s="162"/>
      <c r="U108" s="55"/>
      <c r="V108" s="36"/>
      <c r="W108" s="46"/>
      <c r="X108" s="36"/>
      <c r="Y108" s="46"/>
      <c r="Z108" s="36"/>
      <c r="AA108" s="47"/>
      <c r="AB108" s="55"/>
      <c r="AC108" s="36"/>
      <c r="AD108" s="36"/>
      <c r="AE108" s="36"/>
      <c r="AF108" s="36"/>
      <c r="AG108" s="46"/>
      <c r="AH108" s="48"/>
      <c r="AI108" s="35"/>
      <c r="AJ108" s="33"/>
    </row>
    <row r="109" spans="2:36" ht="25.5">
      <c r="B109" s="97"/>
      <c r="C109" s="130" t="s">
        <v>585</v>
      </c>
      <c r="D109" s="98" t="s">
        <v>590</v>
      </c>
      <c r="E109" s="130" t="s">
        <v>585</v>
      </c>
      <c r="F109" s="98" t="s">
        <v>590</v>
      </c>
      <c r="G109" s="130" t="s">
        <v>585</v>
      </c>
      <c r="H109" s="98" t="s">
        <v>590</v>
      </c>
      <c r="I109" s="130" t="s">
        <v>585</v>
      </c>
      <c r="J109" s="98" t="s">
        <v>590</v>
      </c>
      <c r="K109" s="167" t="s">
        <v>580</v>
      </c>
      <c r="L109" s="142"/>
      <c r="M109" s="142"/>
      <c r="N109" s="142"/>
      <c r="O109" s="142"/>
      <c r="P109" s="142"/>
      <c r="Q109" s="142"/>
      <c r="R109" s="142"/>
      <c r="S109" s="142"/>
      <c r="T109" s="162"/>
      <c r="U109" s="55"/>
      <c r="V109" s="36"/>
      <c r="W109" s="46"/>
      <c r="X109" s="36"/>
      <c r="Y109" s="46"/>
      <c r="Z109" s="36"/>
      <c r="AA109" s="47"/>
      <c r="AB109" s="55"/>
      <c r="AC109" s="36"/>
      <c r="AD109" s="36"/>
      <c r="AE109" s="36"/>
      <c r="AF109" s="36"/>
      <c r="AG109" s="46"/>
      <c r="AH109" s="48"/>
      <c r="AI109" s="35"/>
      <c r="AJ109" s="33"/>
    </row>
    <row r="110" spans="2:36" ht="25.5">
      <c r="B110" s="97"/>
      <c r="C110" s="130" t="s">
        <v>586</v>
      </c>
      <c r="D110" s="98" t="s">
        <v>591</v>
      </c>
      <c r="E110" s="130" t="s">
        <v>586</v>
      </c>
      <c r="F110" s="98" t="s">
        <v>591</v>
      </c>
      <c r="G110" s="130" t="s">
        <v>586</v>
      </c>
      <c r="H110" s="98" t="s">
        <v>591</v>
      </c>
      <c r="I110" s="130" t="s">
        <v>586</v>
      </c>
      <c r="J110" s="98" t="s">
        <v>591</v>
      </c>
      <c r="K110" s="167" t="s">
        <v>580</v>
      </c>
      <c r="L110" s="142"/>
      <c r="M110" s="142"/>
      <c r="N110" s="142"/>
      <c r="O110" s="142"/>
      <c r="P110" s="142"/>
      <c r="Q110" s="142"/>
      <c r="R110" s="142"/>
      <c r="S110" s="142"/>
      <c r="T110" s="162"/>
      <c r="U110" s="55"/>
      <c r="V110" s="36"/>
      <c r="W110" s="46"/>
      <c r="X110" s="36"/>
      <c r="Y110" s="46"/>
      <c r="Z110" s="36"/>
      <c r="AA110" s="47"/>
      <c r="AB110" s="55"/>
      <c r="AC110" s="36"/>
      <c r="AD110" s="36"/>
      <c r="AE110" s="36"/>
      <c r="AF110" s="36"/>
      <c r="AG110" s="46"/>
      <c r="AH110" s="48"/>
      <c r="AI110" s="35"/>
      <c r="AJ110" s="33"/>
    </row>
    <row r="111" spans="2:36" ht="25.5">
      <c r="B111" s="97"/>
      <c r="C111" s="130" t="s">
        <v>596</v>
      </c>
      <c r="D111" s="98" t="s">
        <v>591</v>
      </c>
      <c r="E111" s="130" t="s">
        <v>596</v>
      </c>
      <c r="F111" s="98" t="s">
        <v>591</v>
      </c>
      <c r="G111" s="130" t="s">
        <v>596</v>
      </c>
      <c r="H111" s="98" t="s">
        <v>591</v>
      </c>
      <c r="I111" s="130" t="s">
        <v>596</v>
      </c>
      <c r="J111" s="98" t="s">
        <v>591</v>
      </c>
      <c r="K111" s="167" t="s">
        <v>580</v>
      </c>
      <c r="L111" s="142"/>
      <c r="M111" s="142"/>
      <c r="N111" s="142"/>
      <c r="O111" s="142"/>
      <c r="P111" s="142"/>
      <c r="Q111" s="142"/>
      <c r="R111" s="142"/>
      <c r="S111" s="142"/>
      <c r="T111" s="162"/>
      <c r="U111" s="55"/>
      <c r="V111" s="36"/>
      <c r="W111" s="46"/>
      <c r="X111" s="36"/>
      <c r="Y111" s="46"/>
      <c r="Z111" s="36"/>
      <c r="AA111" s="47"/>
      <c r="AB111" s="55"/>
      <c r="AC111" s="36"/>
      <c r="AD111" s="36"/>
      <c r="AE111" s="36"/>
      <c r="AF111" s="36"/>
      <c r="AG111" s="46"/>
      <c r="AH111" s="48"/>
      <c r="AI111" s="35"/>
      <c r="AJ111" s="33"/>
    </row>
    <row r="112" spans="2:36" ht="25.5">
      <c r="B112" s="97"/>
      <c r="C112" s="130" t="s">
        <v>587</v>
      </c>
      <c r="D112" s="98" t="s">
        <v>592</v>
      </c>
      <c r="E112" s="130" t="s">
        <v>587</v>
      </c>
      <c r="F112" s="98" t="s">
        <v>592</v>
      </c>
      <c r="G112" s="130" t="s">
        <v>587</v>
      </c>
      <c r="H112" s="98" t="s">
        <v>592</v>
      </c>
      <c r="I112" s="130" t="s">
        <v>587</v>
      </c>
      <c r="J112" s="98" t="s">
        <v>592</v>
      </c>
      <c r="K112" s="167" t="s">
        <v>580</v>
      </c>
      <c r="L112" s="142"/>
      <c r="M112" s="142"/>
      <c r="N112" s="142"/>
      <c r="O112" s="142"/>
      <c r="P112" s="142"/>
      <c r="Q112" s="142"/>
      <c r="R112" s="142"/>
      <c r="S112" s="142"/>
      <c r="T112" s="162"/>
      <c r="U112" s="55"/>
      <c r="V112" s="36"/>
      <c r="W112" s="46"/>
      <c r="X112" s="36"/>
      <c r="Y112" s="46"/>
      <c r="Z112" s="36"/>
      <c r="AA112" s="47"/>
      <c r="AB112" s="55"/>
      <c r="AC112" s="36"/>
      <c r="AD112" s="36"/>
      <c r="AE112" s="36"/>
      <c r="AF112" s="36"/>
      <c r="AG112" s="46"/>
      <c r="AH112" s="48"/>
      <c r="AI112" s="35"/>
      <c r="AJ112" s="33"/>
    </row>
    <row r="113" spans="2:36" ht="15.75" hidden="1" customHeight="1">
      <c r="B113" s="97"/>
      <c r="C113" s="130"/>
      <c r="D113" s="98"/>
      <c r="E113" s="130"/>
      <c r="F113" s="98"/>
      <c r="G113" s="130"/>
      <c r="H113" s="98"/>
      <c r="I113" s="130"/>
      <c r="J113" s="98"/>
      <c r="K113" s="142"/>
      <c r="L113" s="142"/>
      <c r="M113" s="142"/>
      <c r="N113" s="142"/>
      <c r="O113" s="142"/>
      <c r="P113" s="142"/>
      <c r="Q113" s="142"/>
      <c r="R113" s="142"/>
      <c r="S113" s="142"/>
      <c r="T113" s="162"/>
      <c r="U113" s="55"/>
      <c r="V113" s="36"/>
      <c r="W113" s="46"/>
      <c r="X113" s="36"/>
      <c r="Y113" s="46"/>
      <c r="Z113" s="36"/>
      <c r="AA113" s="47"/>
      <c r="AB113" s="55"/>
      <c r="AC113" s="36"/>
      <c r="AD113" s="36"/>
      <c r="AE113" s="36"/>
      <c r="AF113" s="36"/>
      <c r="AG113" s="46"/>
      <c r="AH113" s="48"/>
      <c r="AI113" s="35"/>
      <c r="AJ113" s="33"/>
    </row>
    <row r="114" spans="2:36" ht="15.75" hidden="1" customHeight="1">
      <c r="B114" s="97"/>
      <c r="C114" s="130"/>
      <c r="D114" s="98"/>
      <c r="E114" s="130"/>
      <c r="F114" s="98"/>
      <c r="G114" s="130"/>
      <c r="H114" s="98"/>
      <c r="I114" s="130"/>
      <c r="J114" s="98"/>
      <c r="K114" s="142"/>
      <c r="L114" s="142"/>
      <c r="M114" s="142"/>
      <c r="N114" s="142"/>
      <c r="O114" s="142"/>
      <c r="P114" s="142"/>
      <c r="Q114" s="142"/>
      <c r="R114" s="142"/>
      <c r="S114" s="142"/>
      <c r="T114" s="162"/>
      <c r="U114" s="55"/>
      <c r="V114" s="36"/>
      <c r="W114" s="46"/>
      <c r="X114" s="36"/>
      <c r="Y114" s="46"/>
      <c r="Z114" s="36"/>
      <c r="AA114" s="47"/>
      <c r="AB114" s="55"/>
      <c r="AC114" s="36"/>
      <c r="AD114" s="36"/>
      <c r="AE114" s="36"/>
      <c r="AF114" s="36"/>
      <c r="AG114" s="46"/>
      <c r="AH114" s="48"/>
      <c r="AI114" s="35"/>
      <c r="AJ114" s="33"/>
    </row>
    <row r="115" spans="2:36" ht="15.75" hidden="1" customHeight="1">
      <c r="B115" s="97"/>
      <c r="C115" s="130"/>
      <c r="D115" s="98"/>
      <c r="E115" s="130"/>
      <c r="F115" s="98"/>
      <c r="G115" s="130"/>
      <c r="H115" s="98"/>
      <c r="I115" s="130"/>
      <c r="J115" s="98"/>
      <c r="K115" s="142"/>
      <c r="L115" s="142"/>
      <c r="M115" s="142"/>
      <c r="N115" s="142"/>
      <c r="O115" s="142"/>
      <c r="P115" s="142"/>
      <c r="Q115" s="142"/>
      <c r="R115" s="142"/>
      <c r="S115" s="142"/>
      <c r="T115" s="162"/>
      <c r="U115" s="55"/>
      <c r="V115" s="36"/>
      <c r="W115" s="46"/>
      <c r="X115" s="36"/>
      <c r="Y115" s="46"/>
      <c r="Z115" s="36"/>
      <c r="AA115" s="47"/>
      <c r="AB115" s="55"/>
      <c r="AC115" s="36"/>
      <c r="AD115" s="36"/>
      <c r="AE115" s="36"/>
      <c r="AF115" s="36"/>
      <c r="AG115" s="46"/>
      <c r="AH115" s="48"/>
      <c r="AI115" s="35"/>
      <c r="AJ115" s="33"/>
    </row>
    <row r="116" spans="2:36" ht="15.75" hidden="1" customHeight="1">
      <c r="B116" s="97"/>
      <c r="C116" s="130"/>
      <c r="D116" s="98"/>
      <c r="E116" s="130"/>
      <c r="F116" s="98"/>
      <c r="G116" s="130"/>
      <c r="H116" s="98"/>
      <c r="I116" s="130"/>
      <c r="J116" s="98"/>
      <c r="K116" s="142"/>
      <c r="L116" s="142"/>
      <c r="M116" s="142"/>
      <c r="N116" s="142"/>
      <c r="O116" s="142"/>
      <c r="P116" s="142"/>
      <c r="Q116" s="142"/>
      <c r="R116" s="142"/>
      <c r="S116" s="142"/>
      <c r="T116" s="162"/>
      <c r="U116" s="55"/>
      <c r="V116" s="36"/>
      <c r="W116" s="46"/>
      <c r="X116" s="36"/>
      <c r="Y116" s="46"/>
      <c r="Z116" s="36"/>
      <c r="AA116" s="47"/>
      <c r="AB116" s="55"/>
      <c r="AC116" s="36"/>
      <c r="AD116" s="36"/>
      <c r="AE116" s="36"/>
      <c r="AF116" s="36"/>
      <c r="AG116" s="46"/>
      <c r="AH116" s="48"/>
      <c r="AI116" s="35"/>
      <c r="AJ116" s="33"/>
    </row>
    <row r="117" spans="2:36" ht="15.75" hidden="1" customHeight="1">
      <c r="B117" s="97"/>
      <c r="C117" s="130"/>
      <c r="D117" s="98"/>
      <c r="E117" s="130"/>
      <c r="F117" s="98"/>
      <c r="G117" s="130"/>
      <c r="H117" s="98"/>
      <c r="I117" s="130"/>
      <c r="J117" s="98"/>
      <c r="K117" s="142"/>
      <c r="L117" s="142"/>
      <c r="M117" s="142"/>
      <c r="N117" s="142"/>
      <c r="O117" s="142"/>
      <c r="P117" s="142"/>
      <c r="Q117" s="142"/>
      <c r="R117" s="142"/>
      <c r="S117" s="142"/>
      <c r="T117" s="162"/>
      <c r="U117" s="55"/>
      <c r="V117" s="36"/>
      <c r="W117" s="46"/>
      <c r="X117" s="36"/>
      <c r="Y117" s="46"/>
      <c r="Z117" s="36"/>
      <c r="AA117" s="47"/>
      <c r="AB117" s="55"/>
      <c r="AC117" s="36"/>
      <c r="AD117" s="36"/>
      <c r="AE117" s="36"/>
      <c r="AF117" s="36"/>
      <c r="AG117" s="46"/>
      <c r="AH117" s="48"/>
      <c r="AI117" s="35"/>
      <c r="AJ117" s="33"/>
    </row>
    <row r="118" spans="2:36" ht="15.75" hidden="1" customHeight="1">
      <c r="B118" s="97"/>
      <c r="C118" s="130"/>
      <c r="D118" s="98"/>
      <c r="E118" s="130"/>
      <c r="F118" s="98"/>
      <c r="G118" s="130"/>
      <c r="H118" s="98"/>
      <c r="I118" s="130"/>
      <c r="J118" s="98"/>
      <c r="K118" s="142"/>
      <c r="L118" s="142"/>
      <c r="M118" s="142"/>
      <c r="N118" s="142"/>
      <c r="O118" s="142"/>
      <c r="P118" s="142"/>
      <c r="Q118" s="142"/>
      <c r="R118" s="142"/>
      <c r="S118" s="142"/>
      <c r="T118" s="162"/>
      <c r="U118" s="55"/>
      <c r="V118" s="36"/>
      <c r="W118" s="46"/>
      <c r="X118" s="36"/>
      <c r="Y118" s="46"/>
      <c r="Z118" s="36"/>
      <c r="AA118" s="47"/>
      <c r="AB118" s="55"/>
      <c r="AC118" s="36"/>
      <c r="AD118" s="36"/>
      <c r="AE118" s="36"/>
      <c r="AF118" s="36"/>
      <c r="AG118" s="46"/>
      <c r="AH118" s="48"/>
      <c r="AI118" s="35"/>
      <c r="AJ118" s="33"/>
    </row>
    <row r="119" spans="2:36" ht="15.75" hidden="1" customHeight="1">
      <c r="B119" s="97"/>
      <c r="C119" s="130"/>
      <c r="D119" s="98"/>
      <c r="E119" s="130"/>
      <c r="F119" s="98"/>
      <c r="G119" s="130"/>
      <c r="H119" s="98"/>
      <c r="I119" s="130"/>
      <c r="J119" s="98"/>
      <c r="K119" s="142"/>
      <c r="L119" s="142"/>
      <c r="M119" s="142"/>
      <c r="N119" s="142"/>
      <c r="O119" s="142"/>
      <c r="P119" s="142"/>
      <c r="Q119" s="142"/>
      <c r="R119" s="142"/>
      <c r="S119" s="142"/>
      <c r="T119" s="162"/>
      <c r="U119" s="55"/>
      <c r="V119" s="36"/>
      <c r="W119" s="46"/>
      <c r="X119" s="36"/>
      <c r="Y119" s="46"/>
      <c r="Z119" s="36"/>
      <c r="AA119" s="47"/>
      <c r="AB119" s="55"/>
      <c r="AC119" s="36"/>
      <c r="AD119" s="36"/>
      <c r="AE119" s="36"/>
      <c r="AF119" s="36"/>
      <c r="AG119" s="46"/>
      <c r="AH119" s="48"/>
      <c r="AI119" s="35"/>
      <c r="AJ119" s="33"/>
    </row>
    <row r="120" spans="2:36" ht="15.75" hidden="1" customHeight="1">
      <c r="B120" s="97"/>
      <c r="C120" s="130" t="e">
        <f>IF(#REF!="","",#REF!)</f>
        <v>#REF!</v>
      </c>
      <c r="D120" s="98" t="s">
        <v>229</v>
      </c>
      <c r="E120" s="98"/>
      <c r="F120" s="98"/>
      <c r="G120" s="98"/>
      <c r="H120" s="98"/>
      <c r="I120" s="130" t="e">
        <f t="shared" ref="I120:I136" si="0">IF(C120="","",C120)</f>
        <v>#REF!</v>
      </c>
      <c r="J120" s="98" t="str">
        <f t="shared" ref="J120:J136" si="1">IF(D120="","",D120)</f>
        <v>Example: Lobby</v>
      </c>
      <c r="K120" s="142"/>
      <c r="L120" s="142"/>
      <c r="M120" s="142"/>
      <c r="N120" s="142"/>
      <c r="O120" s="142"/>
      <c r="P120" s="142"/>
      <c r="Q120" s="142"/>
      <c r="R120" s="142"/>
      <c r="S120" s="142"/>
      <c r="T120" s="162"/>
      <c r="U120" s="55"/>
      <c r="V120" s="36"/>
      <c r="W120" s="46"/>
      <c r="X120" s="36"/>
      <c r="Y120" s="46"/>
      <c r="Z120" s="36"/>
      <c r="AA120" s="47"/>
      <c r="AB120" s="55"/>
      <c r="AC120" s="36"/>
      <c r="AD120" s="36"/>
      <c r="AE120" s="36"/>
      <c r="AF120" s="36"/>
      <c r="AG120" s="46"/>
      <c r="AH120" s="48"/>
      <c r="AI120" s="35"/>
      <c r="AJ120" s="33"/>
    </row>
    <row r="121" spans="2:36" ht="15.75" hidden="1" customHeight="1">
      <c r="B121" s="97"/>
      <c r="C121" s="130" t="e">
        <f>IF(#REF!="","",#REF!)</f>
        <v>#REF!</v>
      </c>
      <c r="D121" s="98" t="s">
        <v>231</v>
      </c>
      <c r="E121" s="98"/>
      <c r="F121" s="98"/>
      <c r="G121" s="98"/>
      <c r="H121" s="98"/>
      <c r="I121" s="130" t="e">
        <f t="shared" si="0"/>
        <v>#REF!</v>
      </c>
      <c r="J121" s="98" t="str">
        <f t="shared" si="1"/>
        <v>Example: Kitchen</v>
      </c>
      <c r="K121" s="142"/>
      <c r="L121" s="142"/>
      <c r="M121" s="142"/>
      <c r="N121" s="142"/>
      <c r="O121" s="142"/>
      <c r="P121" s="142"/>
      <c r="Q121" s="142"/>
      <c r="R121" s="142"/>
      <c r="S121" s="142"/>
      <c r="T121" s="162"/>
      <c r="U121" s="55"/>
      <c r="V121" s="36"/>
      <c r="W121" s="46"/>
      <c r="X121" s="36"/>
      <c r="Y121" s="46"/>
      <c r="Z121" s="36"/>
      <c r="AA121" s="47"/>
      <c r="AB121" s="55"/>
      <c r="AC121" s="36"/>
      <c r="AD121" s="36"/>
      <c r="AE121" s="36"/>
      <c r="AF121" s="36"/>
      <c r="AG121" s="46"/>
      <c r="AH121" s="48"/>
      <c r="AI121" s="35"/>
      <c r="AJ121" s="33"/>
    </row>
    <row r="122" spans="2:36" ht="15.75" hidden="1" customHeight="1">
      <c r="B122" s="97"/>
      <c r="C122" s="130" t="e">
        <f>IF(#REF!="","",#REF!)</f>
        <v>#REF!</v>
      </c>
      <c r="D122" s="98" t="s">
        <v>230</v>
      </c>
      <c r="E122" s="98"/>
      <c r="F122" s="98"/>
      <c r="G122" s="98"/>
      <c r="H122" s="98"/>
      <c r="I122" s="130" t="e">
        <f t="shared" si="0"/>
        <v>#REF!</v>
      </c>
      <c r="J122" s="98" t="str">
        <f t="shared" si="1"/>
        <v>Example: Office</v>
      </c>
      <c r="K122" s="142"/>
      <c r="L122" s="142"/>
      <c r="M122" s="142"/>
      <c r="N122" s="142"/>
      <c r="O122" s="142"/>
      <c r="P122" s="142"/>
      <c r="Q122" s="142"/>
      <c r="R122" s="142"/>
      <c r="S122" s="142"/>
      <c r="T122" s="162"/>
      <c r="U122" s="55"/>
      <c r="V122" s="36"/>
      <c r="W122" s="46"/>
      <c r="X122" s="36"/>
      <c r="Y122" s="46"/>
      <c r="Z122" s="36"/>
      <c r="AA122" s="47"/>
      <c r="AB122" s="55"/>
      <c r="AC122" s="36"/>
      <c r="AD122" s="36"/>
      <c r="AE122" s="36"/>
      <c r="AF122" s="36"/>
      <c r="AG122" s="46"/>
      <c r="AH122" s="48"/>
      <c r="AI122" s="35"/>
      <c r="AJ122" s="33"/>
    </row>
    <row r="123" spans="2:36" ht="15.75" hidden="1" customHeight="1">
      <c r="B123" s="97"/>
      <c r="C123" s="130" t="e">
        <f>IF(#REF!="","",#REF!)</f>
        <v>#REF!</v>
      </c>
      <c r="D123" s="98" t="s">
        <v>231</v>
      </c>
      <c r="E123" s="98"/>
      <c r="F123" s="98"/>
      <c r="G123" s="98"/>
      <c r="H123" s="98"/>
      <c r="I123" s="130" t="e">
        <f t="shared" si="0"/>
        <v>#REF!</v>
      </c>
      <c r="J123" s="98" t="str">
        <f t="shared" si="1"/>
        <v>Example: Kitchen</v>
      </c>
      <c r="K123" s="142"/>
      <c r="L123" s="142"/>
      <c r="M123" s="142"/>
      <c r="N123" s="142"/>
      <c r="O123" s="142"/>
      <c r="P123" s="142"/>
      <c r="Q123" s="142"/>
      <c r="R123" s="142"/>
      <c r="S123" s="142"/>
      <c r="T123" s="162"/>
      <c r="U123" s="55"/>
      <c r="V123" s="36"/>
      <c r="W123" s="46"/>
      <c r="X123" s="36"/>
      <c r="Y123" s="46"/>
      <c r="Z123" s="36"/>
      <c r="AA123" s="47"/>
      <c r="AB123" s="55"/>
      <c r="AC123" s="36"/>
      <c r="AD123" s="36"/>
      <c r="AE123" s="36"/>
      <c r="AF123" s="36"/>
      <c r="AG123" s="46"/>
      <c r="AH123" s="48"/>
      <c r="AI123" s="35"/>
      <c r="AJ123" s="33"/>
    </row>
    <row r="124" spans="2:36" ht="15.75" hidden="1" customHeight="1">
      <c r="B124" s="97"/>
      <c r="C124" s="130" t="e">
        <f>IF(#REF!="","",#REF!)</f>
        <v>#REF!</v>
      </c>
      <c r="D124" s="98" t="s">
        <v>229</v>
      </c>
      <c r="E124" s="98"/>
      <c r="F124" s="98"/>
      <c r="G124" s="98"/>
      <c r="H124" s="98"/>
      <c r="I124" s="130" t="e">
        <f t="shared" si="0"/>
        <v>#REF!</v>
      </c>
      <c r="J124" s="98" t="str">
        <f t="shared" si="1"/>
        <v>Example: Lobby</v>
      </c>
      <c r="K124" s="142"/>
      <c r="L124" s="142"/>
      <c r="M124" s="142"/>
      <c r="N124" s="142"/>
      <c r="O124" s="142"/>
      <c r="P124" s="142"/>
      <c r="Q124" s="142"/>
      <c r="R124" s="142"/>
      <c r="S124" s="142"/>
      <c r="T124" s="162"/>
      <c r="U124" s="55"/>
      <c r="V124" s="36"/>
      <c r="W124" s="46"/>
      <c r="X124" s="36"/>
      <c r="Y124" s="46"/>
      <c r="Z124" s="36"/>
      <c r="AA124" s="47"/>
      <c r="AB124" s="55"/>
      <c r="AC124" s="36"/>
      <c r="AD124" s="36"/>
      <c r="AE124" s="36"/>
      <c r="AF124" s="36"/>
      <c r="AG124" s="46"/>
      <c r="AH124" s="48"/>
      <c r="AI124" s="35"/>
      <c r="AJ124" s="33"/>
    </row>
    <row r="125" spans="2:36" ht="15.75" hidden="1" customHeight="1">
      <c r="B125" s="97"/>
      <c r="C125" s="130" t="e">
        <f>IF(#REF!="","",#REF!)</f>
        <v>#REF!</v>
      </c>
      <c r="D125" s="98" t="s">
        <v>230</v>
      </c>
      <c r="E125" s="98"/>
      <c r="F125" s="98"/>
      <c r="G125" s="98"/>
      <c r="H125" s="98"/>
      <c r="I125" s="130" t="e">
        <f t="shared" si="0"/>
        <v>#REF!</v>
      </c>
      <c r="J125" s="98" t="str">
        <f t="shared" si="1"/>
        <v>Example: Office</v>
      </c>
      <c r="K125" s="142"/>
      <c r="L125" s="142"/>
      <c r="M125" s="142"/>
      <c r="N125" s="142"/>
      <c r="O125" s="142"/>
      <c r="P125" s="142"/>
      <c r="Q125" s="142"/>
      <c r="R125" s="142"/>
      <c r="S125" s="142"/>
      <c r="T125" s="162"/>
      <c r="U125" s="45"/>
      <c r="V125" s="36"/>
      <c r="W125" s="46"/>
      <c r="X125" s="36"/>
      <c r="Y125" s="46"/>
      <c r="Z125" s="36"/>
      <c r="AA125" s="47"/>
      <c r="AB125" s="36"/>
      <c r="AC125" s="46"/>
      <c r="AD125" s="36"/>
      <c r="AE125" s="36"/>
      <c r="AF125" s="36"/>
      <c r="AG125" s="46"/>
      <c r="AH125" s="48"/>
      <c r="AI125" s="35"/>
      <c r="AJ125" s="33"/>
    </row>
    <row r="126" spans="2:36" ht="15.75" hidden="1" customHeight="1">
      <c r="B126" s="97"/>
      <c r="C126" s="130" t="e">
        <f>IF(#REF!="","",#REF!)</f>
        <v>#REF!</v>
      </c>
      <c r="D126" s="98" t="s">
        <v>230</v>
      </c>
      <c r="E126" s="98"/>
      <c r="F126" s="98"/>
      <c r="G126" s="98"/>
      <c r="H126" s="98"/>
      <c r="I126" s="130" t="e">
        <f t="shared" si="0"/>
        <v>#REF!</v>
      </c>
      <c r="J126" s="98" t="str">
        <f t="shared" si="1"/>
        <v>Example: Office</v>
      </c>
      <c r="K126" s="142"/>
      <c r="L126" s="142"/>
      <c r="M126" s="142"/>
      <c r="N126" s="142"/>
      <c r="O126" s="142"/>
      <c r="P126" s="142"/>
      <c r="Q126" s="142"/>
      <c r="R126" s="142"/>
      <c r="S126" s="142"/>
      <c r="T126" s="162"/>
      <c r="U126" s="45"/>
      <c r="V126" s="36"/>
      <c r="W126" s="46"/>
      <c r="X126" s="36"/>
      <c r="Y126" s="46"/>
      <c r="Z126" s="36"/>
      <c r="AA126" s="47"/>
      <c r="AB126" s="36"/>
      <c r="AC126" s="46"/>
      <c r="AD126" s="36"/>
      <c r="AE126" s="36"/>
      <c r="AF126" s="36"/>
      <c r="AG126" s="46"/>
      <c r="AH126" s="48"/>
      <c r="AI126" s="35"/>
      <c r="AJ126" s="33"/>
    </row>
    <row r="127" spans="2:36" ht="15.75" hidden="1" customHeight="1">
      <c r="B127" s="97"/>
      <c r="C127" s="130" t="e">
        <f>IF(#REF!="","",#REF!)</f>
        <v>#REF!</v>
      </c>
      <c r="D127" s="98" t="s">
        <v>230</v>
      </c>
      <c r="E127" s="98"/>
      <c r="F127" s="98"/>
      <c r="G127" s="98"/>
      <c r="H127" s="98"/>
      <c r="I127" s="130" t="e">
        <f t="shared" si="0"/>
        <v>#REF!</v>
      </c>
      <c r="J127" s="98" t="str">
        <f t="shared" si="1"/>
        <v>Example: Office</v>
      </c>
      <c r="K127" s="142"/>
      <c r="L127" s="142"/>
      <c r="M127" s="142"/>
      <c r="N127" s="142"/>
      <c r="O127" s="142"/>
      <c r="P127" s="142"/>
      <c r="Q127" s="142"/>
      <c r="R127" s="142"/>
      <c r="S127" s="142"/>
      <c r="T127" s="162"/>
      <c r="U127" s="45"/>
      <c r="V127" s="36"/>
      <c r="W127" s="46"/>
      <c r="X127" s="36"/>
      <c r="Y127" s="46"/>
      <c r="Z127" s="36"/>
      <c r="AA127" s="47"/>
      <c r="AB127" s="36"/>
      <c r="AC127" s="46"/>
      <c r="AD127" s="36"/>
      <c r="AE127" s="36"/>
      <c r="AF127" s="36"/>
      <c r="AG127" s="46"/>
      <c r="AH127" s="48"/>
      <c r="AI127" s="35"/>
      <c r="AJ127" s="33"/>
    </row>
    <row r="128" spans="2:36" ht="15.75" hidden="1" customHeight="1">
      <c r="B128" s="97"/>
      <c r="C128" s="130" t="e">
        <f>IF(#REF!="","",#REF!)</f>
        <v>#REF!</v>
      </c>
      <c r="D128" s="98" t="s">
        <v>230</v>
      </c>
      <c r="E128" s="98"/>
      <c r="F128" s="98"/>
      <c r="G128" s="98"/>
      <c r="H128" s="98"/>
      <c r="I128" s="130" t="e">
        <f t="shared" si="0"/>
        <v>#REF!</v>
      </c>
      <c r="J128" s="98" t="str">
        <f t="shared" si="1"/>
        <v>Example: Office</v>
      </c>
      <c r="K128" s="142"/>
      <c r="L128" s="142"/>
      <c r="M128" s="142"/>
      <c r="N128" s="142"/>
      <c r="O128" s="142"/>
      <c r="P128" s="142"/>
      <c r="Q128" s="142"/>
      <c r="R128" s="142"/>
      <c r="S128" s="142"/>
      <c r="T128" s="162"/>
      <c r="U128" s="45"/>
      <c r="V128" s="36"/>
      <c r="W128" s="46"/>
      <c r="X128" s="36"/>
      <c r="Y128" s="46"/>
      <c r="Z128" s="36"/>
      <c r="AA128" s="47"/>
      <c r="AB128" s="36"/>
      <c r="AC128" s="46"/>
      <c r="AD128" s="36"/>
      <c r="AE128" s="36"/>
      <c r="AF128" s="36"/>
      <c r="AG128" s="46"/>
      <c r="AH128" s="48"/>
      <c r="AI128" s="35"/>
      <c r="AJ128" s="33"/>
    </row>
    <row r="129" spans="2:36" ht="15.75" hidden="1" customHeight="1">
      <c r="B129" s="97"/>
      <c r="C129" s="130" t="e">
        <f>IF(#REF!="","",#REF!)</f>
        <v>#REF!</v>
      </c>
      <c r="D129" s="98" t="s">
        <v>230</v>
      </c>
      <c r="E129" s="98"/>
      <c r="F129" s="98"/>
      <c r="G129" s="98"/>
      <c r="H129" s="98"/>
      <c r="I129" s="130" t="e">
        <f t="shared" si="0"/>
        <v>#REF!</v>
      </c>
      <c r="J129" s="98" t="str">
        <f t="shared" si="1"/>
        <v>Example: Office</v>
      </c>
      <c r="K129" s="142"/>
      <c r="L129" s="142"/>
      <c r="M129" s="142"/>
      <c r="N129" s="142"/>
      <c r="O129" s="142"/>
      <c r="P129" s="142"/>
      <c r="Q129" s="142"/>
      <c r="R129" s="142"/>
      <c r="S129" s="142"/>
      <c r="T129" s="162"/>
      <c r="U129" s="45"/>
      <c r="V129" s="36"/>
      <c r="W129" s="46"/>
      <c r="X129" s="36"/>
      <c r="Y129" s="46"/>
      <c r="Z129" s="36"/>
      <c r="AA129" s="47"/>
      <c r="AB129" s="36"/>
      <c r="AC129" s="46"/>
      <c r="AD129" s="36"/>
      <c r="AE129" s="36"/>
      <c r="AF129" s="36"/>
      <c r="AG129" s="46"/>
      <c r="AH129" s="48"/>
      <c r="AI129" s="35"/>
      <c r="AJ129" s="33"/>
    </row>
    <row r="130" spans="2:36" ht="15.75" hidden="1" customHeight="1">
      <c r="B130" s="97"/>
      <c r="C130" s="130" t="e">
        <f>IF(#REF!="","",#REF!)</f>
        <v>#REF!</v>
      </c>
      <c r="D130" s="98" t="s">
        <v>230</v>
      </c>
      <c r="E130" s="98"/>
      <c r="F130" s="98"/>
      <c r="G130" s="98"/>
      <c r="H130" s="98"/>
      <c r="I130" s="130" t="e">
        <f t="shared" si="0"/>
        <v>#REF!</v>
      </c>
      <c r="J130" s="98" t="str">
        <f t="shared" si="1"/>
        <v>Example: Office</v>
      </c>
      <c r="K130" s="142"/>
      <c r="L130" s="142"/>
      <c r="M130" s="142"/>
      <c r="N130" s="142"/>
      <c r="O130" s="142"/>
      <c r="P130" s="142"/>
      <c r="Q130" s="142"/>
      <c r="R130" s="142"/>
      <c r="S130" s="142"/>
      <c r="T130" s="162"/>
      <c r="U130" s="45"/>
      <c r="V130" s="36"/>
      <c r="W130" s="46"/>
      <c r="X130" s="36"/>
      <c r="Y130" s="46"/>
      <c r="Z130" s="36"/>
      <c r="AA130" s="47"/>
      <c r="AB130" s="36"/>
      <c r="AC130" s="46"/>
      <c r="AD130" s="36"/>
      <c r="AE130" s="36"/>
      <c r="AF130" s="36"/>
      <c r="AG130" s="46"/>
      <c r="AH130" s="48"/>
      <c r="AI130" s="35"/>
      <c r="AJ130" s="33"/>
    </row>
    <row r="131" spans="2:36" ht="15.75" hidden="1" customHeight="1">
      <c r="B131" s="97"/>
      <c r="C131" s="130" t="e">
        <f>IF(#REF!="","",#REF!)</f>
        <v>#REF!</v>
      </c>
      <c r="D131" s="98" t="s">
        <v>230</v>
      </c>
      <c r="E131" s="98"/>
      <c r="F131" s="98"/>
      <c r="G131" s="98"/>
      <c r="H131" s="98"/>
      <c r="I131" s="130" t="e">
        <f t="shared" si="0"/>
        <v>#REF!</v>
      </c>
      <c r="J131" s="98" t="str">
        <f t="shared" si="1"/>
        <v>Example: Office</v>
      </c>
      <c r="K131" s="142"/>
      <c r="L131" s="142"/>
      <c r="M131" s="142"/>
      <c r="N131" s="142"/>
      <c r="O131" s="142"/>
      <c r="P131" s="142"/>
      <c r="Q131" s="142"/>
      <c r="R131" s="142"/>
      <c r="S131" s="142"/>
      <c r="T131" s="162"/>
      <c r="U131" s="45"/>
      <c r="V131" s="36"/>
      <c r="W131" s="46"/>
      <c r="X131" s="36"/>
      <c r="Y131" s="46"/>
      <c r="Z131" s="36"/>
      <c r="AA131" s="47"/>
      <c r="AB131" s="36"/>
      <c r="AC131" s="46"/>
      <c r="AD131" s="36"/>
      <c r="AE131" s="36"/>
      <c r="AF131" s="36"/>
      <c r="AG131" s="46"/>
      <c r="AH131" s="48"/>
      <c r="AI131" s="35"/>
      <c r="AJ131" s="33"/>
    </row>
    <row r="132" spans="2:36" ht="15.75" hidden="1" customHeight="1">
      <c r="B132" s="97"/>
      <c r="C132" s="130" t="e">
        <f>IF(#REF!="","",#REF!)</f>
        <v>#REF!</v>
      </c>
      <c r="D132" s="98"/>
      <c r="E132" s="98"/>
      <c r="F132" s="98"/>
      <c r="G132" s="98"/>
      <c r="H132" s="98"/>
      <c r="I132" s="130" t="e">
        <f t="shared" si="0"/>
        <v>#REF!</v>
      </c>
      <c r="J132" s="98" t="str">
        <f t="shared" si="1"/>
        <v/>
      </c>
      <c r="K132" s="142"/>
      <c r="L132" s="142"/>
      <c r="M132" s="142"/>
      <c r="N132" s="142"/>
      <c r="O132" s="142"/>
      <c r="P132" s="142"/>
      <c r="Q132" s="142"/>
      <c r="R132" s="142"/>
      <c r="S132" s="142"/>
      <c r="T132" s="162"/>
      <c r="U132" s="45"/>
      <c r="V132" s="36"/>
      <c r="W132" s="46"/>
      <c r="X132" s="36"/>
      <c r="Y132" s="46"/>
      <c r="Z132" s="36"/>
      <c r="AA132" s="47"/>
      <c r="AB132" s="36"/>
      <c r="AC132" s="46"/>
      <c r="AD132" s="36"/>
      <c r="AE132" s="36"/>
      <c r="AF132" s="36"/>
      <c r="AG132" s="46"/>
      <c r="AH132" s="48"/>
      <c r="AI132" s="35"/>
      <c r="AJ132" s="33"/>
    </row>
    <row r="133" spans="2:36" ht="15.75" hidden="1" customHeight="1">
      <c r="B133" s="97"/>
      <c r="C133" s="130" t="e">
        <f>IF(#REF!="","",#REF!)</f>
        <v>#REF!</v>
      </c>
      <c r="D133" s="98"/>
      <c r="E133" s="98"/>
      <c r="F133" s="98"/>
      <c r="G133" s="98"/>
      <c r="H133" s="98"/>
      <c r="I133" s="130" t="e">
        <f t="shared" si="0"/>
        <v>#REF!</v>
      </c>
      <c r="J133" s="98" t="str">
        <f t="shared" si="1"/>
        <v/>
      </c>
      <c r="K133" s="142"/>
      <c r="L133" s="142"/>
      <c r="M133" s="142"/>
      <c r="N133" s="142"/>
      <c r="O133" s="142"/>
      <c r="P133" s="142"/>
      <c r="Q133" s="142"/>
      <c r="R133" s="142"/>
      <c r="S133" s="142"/>
      <c r="T133" s="162"/>
      <c r="U133" s="45"/>
      <c r="V133" s="36"/>
      <c r="W133" s="46"/>
      <c r="X133" s="36"/>
      <c r="Y133" s="46"/>
      <c r="Z133" s="36"/>
      <c r="AA133" s="47"/>
      <c r="AB133" s="36"/>
      <c r="AC133" s="46"/>
      <c r="AD133" s="36"/>
      <c r="AE133" s="36"/>
      <c r="AF133" s="36"/>
      <c r="AG133" s="46"/>
      <c r="AH133" s="48"/>
      <c r="AI133" s="35"/>
      <c r="AJ133" s="33"/>
    </row>
    <row r="134" spans="2:36" ht="15.75" hidden="1" customHeight="1">
      <c r="B134" s="97"/>
      <c r="C134" s="130" t="e">
        <f>IF(#REF!="","",#REF!)</f>
        <v>#REF!</v>
      </c>
      <c r="D134" s="98"/>
      <c r="E134" s="98"/>
      <c r="F134" s="98"/>
      <c r="G134" s="98"/>
      <c r="H134" s="98"/>
      <c r="I134" s="130" t="e">
        <f t="shared" si="0"/>
        <v>#REF!</v>
      </c>
      <c r="J134" s="98" t="str">
        <f t="shared" si="1"/>
        <v/>
      </c>
      <c r="K134" s="142"/>
      <c r="L134" s="142"/>
      <c r="M134" s="142"/>
      <c r="N134" s="142"/>
      <c r="O134" s="142"/>
      <c r="P134" s="142"/>
      <c r="Q134" s="142"/>
      <c r="R134" s="142"/>
      <c r="S134" s="142"/>
      <c r="T134" s="162"/>
      <c r="U134" s="45"/>
      <c r="V134" s="36"/>
      <c r="W134" s="46"/>
      <c r="X134" s="36"/>
      <c r="Y134" s="46"/>
      <c r="Z134" s="36"/>
      <c r="AA134" s="47"/>
      <c r="AB134" s="36"/>
      <c r="AC134" s="46"/>
      <c r="AD134" s="36"/>
      <c r="AE134" s="36"/>
      <c r="AF134" s="36"/>
      <c r="AG134" s="46"/>
      <c r="AH134" s="48"/>
      <c r="AI134" s="35"/>
      <c r="AJ134" s="33"/>
    </row>
    <row r="135" spans="2:36" ht="15.75" hidden="1" customHeight="1">
      <c r="B135" s="97"/>
      <c r="C135" s="130" t="e">
        <f>IF(#REF!="","",#REF!)</f>
        <v>#REF!</v>
      </c>
      <c r="D135" s="98"/>
      <c r="E135" s="98"/>
      <c r="F135" s="98"/>
      <c r="G135" s="98"/>
      <c r="H135" s="98"/>
      <c r="I135" s="130" t="e">
        <f t="shared" si="0"/>
        <v>#REF!</v>
      </c>
      <c r="J135" s="98" t="str">
        <f t="shared" si="1"/>
        <v/>
      </c>
      <c r="K135" s="142"/>
      <c r="L135" s="142"/>
      <c r="M135" s="142"/>
      <c r="N135" s="142"/>
      <c r="O135" s="142"/>
      <c r="P135" s="142"/>
      <c r="Q135" s="142"/>
      <c r="R135" s="142"/>
      <c r="S135" s="142"/>
      <c r="T135" s="162"/>
      <c r="U135" s="45"/>
      <c r="V135" s="36"/>
      <c r="W135" s="46"/>
      <c r="X135" s="36"/>
      <c r="Y135" s="46"/>
      <c r="Z135" s="36"/>
      <c r="AA135" s="47"/>
      <c r="AB135" s="36"/>
      <c r="AC135" s="46"/>
      <c r="AD135" s="36"/>
      <c r="AE135" s="36"/>
      <c r="AF135" s="36"/>
      <c r="AG135" s="46"/>
      <c r="AH135" s="48"/>
      <c r="AI135" s="35"/>
      <c r="AJ135" s="33"/>
    </row>
    <row r="136" spans="2:36" ht="15.75" hidden="1" customHeight="1">
      <c r="B136" s="99"/>
      <c r="C136" s="130" t="e">
        <f>IF(#REF!="","",#REF!)</f>
        <v>#REF!</v>
      </c>
      <c r="D136" s="98"/>
      <c r="E136" s="98"/>
      <c r="F136" s="98"/>
      <c r="G136" s="98"/>
      <c r="H136" s="98"/>
      <c r="I136" s="130" t="e">
        <f t="shared" si="0"/>
        <v>#REF!</v>
      </c>
      <c r="J136" s="98" t="str">
        <f t="shared" si="1"/>
        <v/>
      </c>
      <c r="K136" s="142"/>
      <c r="L136" s="142"/>
      <c r="M136" s="142"/>
      <c r="N136" s="142"/>
      <c r="O136" s="142"/>
      <c r="P136" s="142"/>
      <c r="Q136" s="142"/>
      <c r="R136" s="142"/>
      <c r="S136" s="142"/>
      <c r="T136" s="162"/>
      <c r="U136" s="45"/>
      <c r="V136" s="36"/>
      <c r="W136" s="46"/>
      <c r="X136" s="36"/>
      <c r="Y136" s="46"/>
      <c r="Z136" s="36"/>
      <c r="AA136" s="47"/>
      <c r="AB136" s="36"/>
      <c r="AC136" s="46"/>
      <c r="AD136" s="36"/>
      <c r="AE136" s="36"/>
      <c r="AF136" s="36"/>
      <c r="AG136" s="46"/>
      <c r="AH136" s="48"/>
      <c r="AI136" s="35"/>
      <c r="AJ136" s="33"/>
    </row>
    <row r="137" spans="2:36" ht="15.75" customHeight="1">
      <c r="B137" s="122" t="s">
        <v>232</v>
      </c>
      <c r="C137" s="91" t="s">
        <v>224</v>
      </c>
      <c r="D137" s="91" t="s">
        <v>228</v>
      </c>
      <c r="E137" s="91" t="s">
        <v>224</v>
      </c>
      <c r="F137" s="91" t="s">
        <v>228</v>
      </c>
      <c r="G137" s="91" t="s">
        <v>224</v>
      </c>
      <c r="H137" s="91" t="s">
        <v>228</v>
      </c>
      <c r="I137" s="91" t="s">
        <v>224</v>
      </c>
      <c r="J137" s="91" t="s">
        <v>228</v>
      </c>
      <c r="K137" s="142"/>
      <c r="L137" s="142"/>
      <c r="M137" s="142"/>
      <c r="N137" s="142"/>
      <c r="O137" s="142"/>
      <c r="P137" s="142"/>
      <c r="Q137" s="142"/>
      <c r="R137" s="142"/>
      <c r="S137" s="142"/>
      <c r="T137" s="162"/>
      <c r="U137" s="45"/>
      <c r="V137" s="36"/>
      <c r="W137" s="46"/>
      <c r="X137" s="36"/>
      <c r="Y137" s="46"/>
      <c r="Z137" s="36"/>
      <c r="AA137" s="47"/>
      <c r="AB137" s="36"/>
      <c r="AC137" s="46"/>
      <c r="AD137" s="36"/>
      <c r="AE137" s="36"/>
      <c r="AF137" s="36"/>
      <c r="AG137" s="46"/>
      <c r="AH137" s="48"/>
      <c r="AI137" s="35"/>
      <c r="AJ137" s="33"/>
    </row>
    <row r="138" spans="2:36" ht="15.75" customHeight="1">
      <c r="B138" s="100"/>
      <c r="C138" s="130" t="s">
        <v>577</v>
      </c>
      <c r="D138" s="98" t="s">
        <v>595</v>
      </c>
      <c r="E138" s="130" t="s">
        <v>577</v>
      </c>
      <c r="F138" s="98" t="s">
        <v>595</v>
      </c>
      <c r="G138" s="130" t="s">
        <v>577</v>
      </c>
      <c r="H138" s="98" t="s">
        <v>595</v>
      </c>
      <c r="I138" s="130" t="s">
        <v>577</v>
      </c>
      <c r="J138" s="98" t="s">
        <v>595</v>
      </c>
      <c r="K138" s="167" t="s">
        <v>580</v>
      </c>
      <c r="L138" s="142"/>
      <c r="M138" s="142"/>
      <c r="N138" s="142"/>
      <c r="O138" s="142"/>
      <c r="P138" s="142"/>
      <c r="Q138" s="142"/>
      <c r="R138" s="142"/>
      <c r="S138" s="142"/>
      <c r="T138" s="162"/>
      <c r="U138" s="45"/>
      <c r="V138" s="36"/>
      <c r="W138" s="46"/>
      <c r="X138" s="36"/>
      <c r="Y138" s="46"/>
      <c r="Z138" s="36"/>
      <c r="AA138" s="47"/>
      <c r="AB138" s="36"/>
      <c r="AC138" s="46"/>
      <c r="AD138" s="36"/>
      <c r="AE138" s="36"/>
      <c r="AF138" s="36"/>
      <c r="AG138" s="46"/>
      <c r="AH138" s="48"/>
      <c r="AI138" s="35"/>
      <c r="AJ138" s="33"/>
    </row>
    <row r="139" spans="2:36" ht="31.5" customHeight="1">
      <c r="B139" s="118" t="s">
        <v>233</v>
      </c>
      <c r="C139" s="220" t="s">
        <v>597</v>
      </c>
      <c r="D139" s="220"/>
      <c r="E139" s="220" t="s">
        <v>597</v>
      </c>
      <c r="F139" s="220"/>
      <c r="G139" s="220" t="s">
        <v>597</v>
      </c>
      <c r="H139" s="220"/>
      <c r="I139" s="220" t="s">
        <v>597</v>
      </c>
      <c r="J139" s="220"/>
      <c r="K139" s="167" t="s">
        <v>580</v>
      </c>
      <c r="L139" s="142"/>
      <c r="M139" s="142"/>
      <c r="N139" s="142"/>
      <c r="O139" s="142"/>
      <c r="P139" s="142"/>
      <c r="Q139" s="142"/>
      <c r="R139" s="142"/>
      <c r="S139" s="142"/>
      <c r="T139" s="162"/>
      <c r="U139" s="45"/>
      <c r="V139" s="36"/>
      <c r="W139" s="46"/>
      <c r="X139" s="36"/>
      <c r="Y139" s="46"/>
      <c r="Z139" s="36"/>
      <c r="AA139" s="47"/>
      <c r="AB139" s="36"/>
      <c r="AC139" s="46"/>
      <c r="AD139" s="36"/>
      <c r="AE139" s="36"/>
      <c r="AF139" s="36"/>
      <c r="AG139" s="46"/>
      <c r="AH139" s="48"/>
      <c r="AI139" s="35"/>
      <c r="AJ139" s="33"/>
    </row>
    <row r="140" spans="2:36" ht="15.75" customHeight="1">
      <c r="B140" s="218" t="s">
        <v>234</v>
      </c>
      <c r="C140" s="219"/>
      <c r="D140" s="219"/>
      <c r="E140" s="219"/>
      <c r="F140" s="219"/>
      <c r="G140" s="219"/>
      <c r="H140" s="219"/>
      <c r="I140" s="219"/>
      <c r="J140" s="219"/>
      <c r="K140" s="65"/>
      <c r="L140" s="65"/>
      <c r="M140" s="65"/>
      <c r="N140" s="65"/>
      <c r="O140" s="65"/>
      <c r="P140" s="65"/>
      <c r="Q140" s="65"/>
      <c r="R140" s="65"/>
      <c r="S140" s="65"/>
      <c r="T140" s="163"/>
      <c r="U140" s="45"/>
      <c r="V140" s="36"/>
      <c r="W140" s="46"/>
      <c r="X140" s="36"/>
      <c r="Y140" s="46"/>
      <c r="Z140" s="36"/>
      <c r="AA140" s="47"/>
      <c r="AB140" s="36"/>
      <c r="AC140" s="46"/>
      <c r="AD140" s="36"/>
      <c r="AE140" s="36"/>
      <c r="AF140" s="36"/>
      <c r="AG140" s="46"/>
      <c r="AH140" s="48"/>
      <c r="AI140" s="35"/>
      <c r="AJ140" s="33"/>
    </row>
    <row r="141" spans="2:36" ht="69.75" customHeight="1">
      <c r="B141" s="123" t="s">
        <v>235</v>
      </c>
      <c r="C141" s="220" t="s">
        <v>617</v>
      </c>
      <c r="D141" s="220"/>
      <c r="E141" s="220" t="s">
        <v>618</v>
      </c>
      <c r="F141" s="220"/>
      <c r="G141" s="220" t="s">
        <v>625</v>
      </c>
      <c r="H141" s="220"/>
      <c r="I141" s="220" t="s">
        <v>613</v>
      </c>
      <c r="J141" s="220"/>
      <c r="K141" s="160" t="s">
        <v>619</v>
      </c>
      <c r="L141" s="142" t="s">
        <v>574</v>
      </c>
      <c r="M141" s="142" t="s">
        <v>512</v>
      </c>
      <c r="N141" s="142" t="s">
        <v>555</v>
      </c>
      <c r="O141" s="142" t="s">
        <v>527</v>
      </c>
      <c r="P141" s="142" t="s">
        <v>555</v>
      </c>
      <c r="Q141" s="142" t="s">
        <v>497</v>
      </c>
      <c r="R141" s="142" t="s">
        <v>555</v>
      </c>
      <c r="S141" s="142" t="s">
        <v>480</v>
      </c>
      <c r="T141" s="142" t="s">
        <v>555</v>
      </c>
      <c r="U141" s="45"/>
      <c r="V141" s="36"/>
      <c r="W141" s="46"/>
      <c r="X141" s="36"/>
      <c r="Y141" s="46"/>
      <c r="Z141" s="36"/>
      <c r="AA141" s="47"/>
      <c r="AB141" s="36"/>
      <c r="AC141" s="46"/>
      <c r="AD141" s="36"/>
      <c r="AE141" s="36"/>
      <c r="AF141" s="36"/>
      <c r="AG141" s="46"/>
      <c r="AH141" s="48"/>
      <c r="AI141" s="35"/>
      <c r="AJ141" s="33"/>
    </row>
    <row r="142" spans="2:36" ht="30.75" customHeight="1">
      <c r="B142" s="116" t="s">
        <v>236</v>
      </c>
      <c r="C142" s="220"/>
      <c r="D142" s="220"/>
      <c r="E142" s="232"/>
      <c r="F142" s="233"/>
      <c r="G142" s="232"/>
      <c r="H142" s="233"/>
      <c r="I142" s="232"/>
      <c r="J142" s="233"/>
      <c r="K142" s="142"/>
      <c r="L142" s="142"/>
      <c r="M142" s="142" t="s">
        <v>510</v>
      </c>
      <c r="N142" s="142"/>
      <c r="O142" s="142" t="s">
        <v>524</v>
      </c>
      <c r="P142" s="142"/>
      <c r="Q142" s="142" t="s">
        <v>493</v>
      </c>
      <c r="R142" s="142"/>
      <c r="S142" s="142" t="s">
        <v>489</v>
      </c>
      <c r="T142" s="162"/>
      <c r="U142" s="45"/>
      <c r="V142" s="36"/>
      <c r="W142" s="46"/>
      <c r="X142" s="36"/>
      <c r="Y142" s="46"/>
      <c r="Z142" s="36"/>
      <c r="AA142" s="47"/>
      <c r="AB142" s="36"/>
      <c r="AC142" s="46"/>
      <c r="AD142" s="36"/>
      <c r="AE142" s="36"/>
      <c r="AF142" s="36"/>
      <c r="AG142" s="46"/>
      <c r="AH142" s="48"/>
      <c r="AI142" s="35"/>
      <c r="AJ142" s="33"/>
    </row>
    <row r="143" spans="2:36" ht="32.25" customHeight="1">
      <c r="B143" s="116" t="s">
        <v>237</v>
      </c>
      <c r="C143" s="220" t="s">
        <v>612</v>
      </c>
      <c r="D143" s="220"/>
      <c r="E143" s="220" t="s">
        <v>612</v>
      </c>
      <c r="F143" s="220"/>
      <c r="G143" s="220" t="s">
        <v>612</v>
      </c>
      <c r="H143" s="220"/>
      <c r="I143" s="220" t="s">
        <v>612</v>
      </c>
      <c r="J143" s="220"/>
      <c r="K143" s="142"/>
      <c r="L143" s="142"/>
      <c r="M143" s="142" t="s">
        <v>509</v>
      </c>
      <c r="N143" s="142" t="s">
        <v>532</v>
      </c>
      <c r="O143" s="142" t="s">
        <v>525</v>
      </c>
      <c r="P143" s="142" t="s">
        <v>532</v>
      </c>
      <c r="Q143" s="142" t="s">
        <v>494</v>
      </c>
      <c r="R143" s="142" t="s">
        <v>532</v>
      </c>
      <c r="S143" s="142" t="s">
        <v>478</v>
      </c>
      <c r="T143" s="142" t="s">
        <v>532</v>
      </c>
      <c r="U143" s="45"/>
      <c r="V143" s="36"/>
      <c r="W143" s="46"/>
      <c r="X143" s="36"/>
      <c r="Y143" s="46"/>
      <c r="Z143" s="36"/>
      <c r="AA143" s="47"/>
      <c r="AB143" s="36"/>
      <c r="AC143" s="46"/>
      <c r="AD143" s="36"/>
      <c r="AE143" s="36"/>
      <c r="AF143" s="36"/>
      <c r="AG143" s="46"/>
      <c r="AH143" s="48"/>
      <c r="AI143" s="35"/>
      <c r="AJ143" s="33"/>
    </row>
    <row r="144" spans="2:36" ht="15.75" customHeight="1">
      <c r="B144" s="218" t="s">
        <v>238</v>
      </c>
      <c r="C144" s="219"/>
      <c r="D144" s="219"/>
      <c r="E144" s="219"/>
      <c r="F144" s="219"/>
      <c r="G144" s="219"/>
      <c r="H144" s="219"/>
      <c r="I144" s="219"/>
      <c r="J144" s="219"/>
      <c r="K144" s="65"/>
      <c r="L144" s="65"/>
      <c r="M144" s="65"/>
      <c r="N144" s="65"/>
      <c r="O144" s="65"/>
      <c r="P144" s="65"/>
      <c r="Q144" s="65"/>
      <c r="R144" s="65"/>
      <c r="S144" s="65"/>
      <c r="T144" s="163"/>
      <c r="U144" s="45"/>
      <c r="V144" s="36"/>
      <c r="W144" s="46"/>
      <c r="X144" s="36"/>
      <c r="Y144" s="46"/>
      <c r="Z144" s="36"/>
      <c r="AA144" s="47"/>
      <c r="AB144" s="36"/>
      <c r="AC144" s="46"/>
      <c r="AD144" s="36"/>
      <c r="AE144" s="36"/>
      <c r="AF144" s="36"/>
      <c r="AG144" s="46"/>
      <c r="AH144" s="48"/>
      <c r="AI144" s="35"/>
      <c r="AJ144" s="33"/>
    </row>
    <row r="145" spans="2:36" ht="51">
      <c r="B145" s="123" t="s">
        <v>239</v>
      </c>
      <c r="C145" s="220" t="s">
        <v>627</v>
      </c>
      <c r="D145" s="220"/>
      <c r="E145" s="232" t="s">
        <v>627</v>
      </c>
      <c r="F145" s="233"/>
      <c r="G145" s="220" t="s">
        <v>626</v>
      </c>
      <c r="H145" s="220"/>
      <c r="I145" s="220" t="s">
        <v>598</v>
      </c>
      <c r="J145" s="220"/>
      <c r="K145" s="169" t="s">
        <v>621</v>
      </c>
      <c r="L145" s="142"/>
      <c r="M145" s="142"/>
      <c r="N145" s="142"/>
      <c r="O145" s="142"/>
      <c r="P145" s="142"/>
      <c r="Q145" s="142"/>
      <c r="R145" s="142"/>
      <c r="S145" s="142"/>
      <c r="T145" s="162"/>
      <c r="U145" s="45"/>
      <c r="V145" s="36"/>
      <c r="W145" s="46"/>
      <c r="X145" s="36"/>
      <c r="Y145" s="46"/>
      <c r="Z145" s="36"/>
      <c r="AA145" s="47"/>
      <c r="AB145" s="36"/>
      <c r="AC145" s="46"/>
      <c r="AD145" s="36"/>
      <c r="AE145" s="36"/>
      <c r="AF145" s="36"/>
      <c r="AG145" s="46"/>
      <c r="AH145" s="48"/>
      <c r="AI145" s="35"/>
      <c r="AJ145" s="33"/>
    </row>
    <row r="146" spans="2:36" ht="30.95" customHeight="1">
      <c r="B146" s="116" t="s">
        <v>240</v>
      </c>
      <c r="C146" s="220" t="s">
        <v>299</v>
      </c>
      <c r="D146" s="220"/>
      <c r="E146" s="220" t="s">
        <v>299</v>
      </c>
      <c r="F146" s="220"/>
      <c r="G146" s="220" t="s">
        <v>299</v>
      </c>
      <c r="H146" s="220"/>
      <c r="I146" s="220" t="s">
        <v>299</v>
      </c>
      <c r="J146" s="220"/>
      <c r="K146" s="142"/>
      <c r="L146" s="142"/>
      <c r="M146" s="142"/>
      <c r="N146" s="142"/>
      <c r="O146" s="142"/>
      <c r="P146" s="142"/>
      <c r="Q146" s="142"/>
      <c r="R146" s="142"/>
      <c r="S146" s="142"/>
      <c r="T146" s="162"/>
      <c r="U146" s="45"/>
      <c r="V146" s="36"/>
      <c r="W146" s="46"/>
      <c r="X146" s="36"/>
      <c r="Y146" s="46"/>
      <c r="Z146" s="36"/>
      <c r="AA146" s="47"/>
      <c r="AB146" s="36"/>
      <c r="AC146" s="46"/>
      <c r="AD146" s="36"/>
      <c r="AE146" s="36"/>
      <c r="AF146" s="36"/>
      <c r="AG146" s="46"/>
      <c r="AH146" s="48"/>
      <c r="AI146" s="35"/>
      <c r="AJ146" s="33"/>
    </row>
    <row r="147" spans="2:36" ht="30.95" customHeight="1">
      <c r="B147" s="116" t="s">
        <v>241</v>
      </c>
      <c r="C147" s="220" t="s">
        <v>299</v>
      </c>
      <c r="D147" s="220"/>
      <c r="E147" s="220" t="s">
        <v>299</v>
      </c>
      <c r="F147" s="220"/>
      <c r="G147" s="220" t="s">
        <v>299</v>
      </c>
      <c r="H147" s="220"/>
      <c r="I147" s="220" t="s">
        <v>299</v>
      </c>
      <c r="J147" s="220"/>
      <c r="K147" s="142"/>
      <c r="L147" s="142"/>
      <c r="M147" s="142"/>
      <c r="N147" s="142"/>
      <c r="O147" s="142"/>
      <c r="P147" s="142"/>
      <c r="Q147" s="142"/>
      <c r="R147" s="142"/>
      <c r="S147" s="142"/>
      <c r="T147" s="162"/>
      <c r="U147" s="45"/>
      <c r="V147" s="36"/>
      <c r="W147" s="46"/>
      <c r="X147" s="36"/>
      <c r="Y147" s="46"/>
      <c r="Z147" s="36"/>
      <c r="AA147" s="47"/>
      <c r="AB147" s="36"/>
      <c r="AC147" s="46"/>
      <c r="AD147" s="36"/>
      <c r="AE147" s="36"/>
      <c r="AF147" s="36"/>
      <c r="AG147" s="46"/>
      <c r="AH147" s="48"/>
      <c r="AI147" s="35"/>
      <c r="AJ147" s="33"/>
    </row>
    <row r="148" spans="2:36" ht="30.95" customHeight="1">
      <c r="B148" s="120" t="s">
        <v>242</v>
      </c>
      <c r="C148" s="220" t="s">
        <v>299</v>
      </c>
      <c r="D148" s="220"/>
      <c r="E148" s="220" t="s">
        <v>299</v>
      </c>
      <c r="F148" s="220"/>
      <c r="G148" s="220" t="s">
        <v>299</v>
      </c>
      <c r="H148" s="220"/>
      <c r="I148" s="220" t="s">
        <v>299</v>
      </c>
      <c r="J148" s="220"/>
      <c r="K148" s="142"/>
      <c r="L148" s="142"/>
      <c r="M148" s="142"/>
      <c r="N148" s="142"/>
      <c r="O148" s="142"/>
      <c r="P148" s="142"/>
      <c r="Q148" s="142"/>
      <c r="R148" s="142"/>
      <c r="S148" s="142"/>
      <c r="T148" s="162"/>
      <c r="U148" s="45"/>
      <c r="V148" s="36"/>
      <c r="W148" s="46"/>
      <c r="X148" s="36"/>
      <c r="Y148" s="46"/>
      <c r="Z148" s="36"/>
      <c r="AA148" s="47"/>
      <c r="AB148" s="36"/>
      <c r="AC148" s="46"/>
      <c r="AD148" s="36"/>
      <c r="AE148" s="36"/>
      <c r="AF148" s="36"/>
      <c r="AG148" s="46"/>
      <c r="AH148" s="48"/>
      <c r="AI148" s="35"/>
      <c r="AJ148" s="33"/>
    </row>
    <row r="149" spans="2:36" ht="36.75" customHeight="1">
      <c r="B149" s="116" t="s">
        <v>243</v>
      </c>
      <c r="C149" s="220" t="s">
        <v>614</v>
      </c>
      <c r="D149" s="220"/>
      <c r="E149" s="220" t="s">
        <v>615</v>
      </c>
      <c r="F149" s="220"/>
      <c r="G149" s="220" t="s">
        <v>615</v>
      </c>
      <c r="H149" s="220"/>
      <c r="I149" s="220" t="s">
        <v>599</v>
      </c>
      <c r="J149" s="220"/>
      <c r="K149" s="167" t="s">
        <v>620</v>
      </c>
      <c r="L149" s="142"/>
      <c r="M149" s="142" t="s">
        <v>508</v>
      </c>
      <c r="N149" s="142" t="s">
        <v>556</v>
      </c>
      <c r="O149" s="142" t="s">
        <v>523</v>
      </c>
      <c r="P149" s="142" t="s">
        <v>557</v>
      </c>
      <c r="Q149" s="142" t="s">
        <v>492</v>
      </c>
      <c r="R149" s="142" t="s">
        <v>558</v>
      </c>
      <c r="S149" s="142" t="s">
        <v>479</v>
      </c>
      <c r="T149" s="142" t="s">
        <v>559</v>
      </c>
      <c r="U149" s="45"/>
      <c r="V149" s="36"/>
      <c r="W149" s="46"/>
      <c r="X149" s="36"/>
      <c r="Y149" s="46"/>
      <c r="Z149" s="36"/>
      <c r="AA149" s="47"/>
      <c r="AB149" s="36"/>
      <c r="AC149" s="46"/>
      <c r="AD149" s="36"/>
      <c r="AE149" s="36"/>
      <c r="AF149" s="36"/>
      <c r="AG149" s="46"/>
      <c r="AH149" s="48"/>
      <c r="AI149" s="35"/>
      <c r="AJ149" s="33"/>
    </row>
    <row r="150" spans="2:36" ht="30.95" customHeight="1">
      <c r="B150" s="116" t="s">
        <v>244</v>
      </c>
      <c r="C150" s="220" t="s">
        <v>299</v>
      </c>
      <c r="D150" s="220"/>
      <c r="E150" s="220" t="s">
        <v>299</v>
      </c>
      <c r="F150" s="220"/>
      <c r="G150" s="220" t="s">
        <v>299</v>
      </c>
      <c r="H150" s="220"/>
      <c r="I150" s="220" t="s">
        <v>299</v>
      </c>
      <c r="J150" s="220"/>
      <c r="K150" s="142"/>
      <c r="L150" s="142"/>
      <c r="M150" s="142"/>
      <c r="N150" s="142"/>
      <c r="O150" s="142"/>
      <c r="P150" s="142"/>
      <c r="Q150" s="142"/>
      <c r="R150" s="142"/>
      <c r="S150" s="142"/>
      <c r="T150" s="162"/>
      <c r="U150" s="45"/>
      <c r="V150" s="36"/>
      <c r="W150" s="46"/>
      <c r="X150" s="36"/>
      <c r="Y150" s="46"/>
      <c r="Z150" s="36"/>
      <c r="AA150" s="47"/>
      <c r="AB150" s="36"/>
      <c r="AC150" s="46"/>
      <c r="AD150" s="36"/>
      <c r="AE150" s="36"/>
      <c r="AF150" s="36"/>
      <c r="AG150" s="46"/>
      <c r="AH150" s="48"/>
      <c r="AI150" s="35"/>
      <c r="AJ150" s="33"/>
    </row>
    <row r="151" spans="2:36" ht="15.75" customHeight="1">
      <c r="B151" s="218" t="s">
        <v>245</v>
      </c>
      <c r="C151" s="219"/>
      <c r="D151" s="219"/>
      <c r="E151" s="219"/>
      <c r="F151" s="219"/>
      <c r="G151" s="219"/>
      <c r="H151" s="219"/>
      <c r="I151" s="219"/>
      <c r="J151" s="219"/>
      <c r="K151" s="65"/>
      <c r="L151" s="65"/>
      <c r="M151" s="65"/>
      <c r="N151" s="65"/>
      <c r="O151" s="65"/>
      <c r="P151" s="65"/>
      <c r="Q151" s="65"/>
      <c r="R151" s="65"/>
      <c r="S151" s="65"/>
      <c r="T151" s="163"/>
      <c r="U151" s="45"/>
      <c r="V151" s="36"/>
      <c r="W151" s="46"/>
      <c r="X151" s="36"/>
      <c r="Y151" s="46"/>
      <c r="Z151" s="36"/>
      <c r="AA151" s="47"/>
      <c r="AB151" s="36"/>
      <c r="AC151" s="46"/>
      <c r="AD151" s="36"/>
      <c r="AE151" s="36"/>
      <c r="AF151" s="36"/>
      <c r="AG151" s="46"/>
      <c r="AH151" s="48"/>
      <c r="AI151" s="35"/>
      <c r="AJ151" s="33"/>
    </row>
    <row r="152" spans="2:36" ht="42.75" customHeight="1">
      <c r="B152" s="123" t="s">
        <v>246</v>
      </c>
      <c r="C152" s="232" t="s">
        <v>628</v>
      </c>
      <c r="D152" s="233"/>
      <c r="E152" s="232" t="s">
        <v>628</v>
      </c>
      <c r="F152" s="233"/>
      <c r="G152" s="232" t="s">
        <v>628</v>
      </c>
      <c r="H152" s="233"/>
      <c r="I152" s="220" t="s">
        <v>629</v>
      </c>
      <c r="J152" s="220"/>
      <c r="K152" s="160" t="s">
        <v>616</v>
      </c>
      <c r="L152" s="142"/>
      <c r="M152" s="142" t="s">
        <v>507</v>
      </c>
      <c r="N152" s="142"/>
      <c r="O152" s="142" t="s">
        <v>522</v>
      </c>
      <c r="P152" s="142"/>
      <c r="Q152" s="142" t="s">
        <v>491</v>
      </c>
      <c r="R152" s="142"/>
      <c r="S152" s="142" t="s">
        <v>476</v>
      </c>
      <c r="T152" s="142"/>
      <c r="U152" s="45"/>
      <c r="V152" s="36"/>
      <c r="W152" s="46"/>
      <c r="X152" s="36"/>
      <c r="Y152" s="46"/>
      <c r="Z152" s="36"/>
      <c r="AA152" s="47"/>
      <c r="AB152" s="36"/>
      <c r="AC152" s="46"/>
      <c r="AD152" s="36"/>
      <c r="AE152" s="36"/>
      <c r="AF152" s="36"/>
      <c r="AG152" s="46"/>
      <c r="AH152" s="48"/>
      <c r="AI152" s="35"/>
      <c r="AJ152" s="33"/>
    </row>
    <row r="153" spans="2:36" ht="15.75" customHeight="1">
      <c r="B153" s="218" t="s">
        <v>247</v>
      </c>
      <c r="C153" s="219"/>
      <c r="D153" s="219"/>
      <c r="E153" s="219"/>
      <c r="F153" s="219"/>
      <c r="G153" s="219"/>
      <c r="H153" s="219"/>
      <c r="I153" s="219"/>
      <c r="J153" s="219"/>
      <c r="K153" s="65"/>
      <c r="L153" s="65"/>
      <c r="M153" s="65"/>
      <c r="N153" s="65"/>
      <c r="O153" s="65"/>
      <c r="P153" s="65"/>
      <c r="Q153" s="65"/>
      <c r="R153" s="65"/>
      <c r="S153" s="65"/>
      <c r="T153" s="163"/>
      <c r="U153" s="45"/>
      <c r="V153" s="36"/>
      <c r="W153" s="46"/>
      <c r="X153" s="36"/>
      <c r="Y153" s="46"/>
      <c r="Z153" s="36"/>
      <c r="AA153" s="47"/>
      <c r="AB153" s="36"/>
      <c r="AC153" s="46"/>
      <c r="AD153" s="36"/>
      <c r="AE153" s="36"/>
      <c r="AF153" s="36"/>
      <c r="AG153" s="46"/>
      <c r="AH153" s="48"/>
      <c r="AI153" s="35"/>
      <c r="AJ153" s="33"/>
    </row>
    <row r="154" spans="2:36" ht="31.5" customHeight="1">
      <c r="B154" s="124" t="s">
        <v>248</v>
      </c>
      <c r="C154" s="220" t="s">
        <v>600</v>
      </c>
      <c r="D154" s="220"/>
      <c r="E154" s="220" t="s">
        <v>600</v>
      </c>
      <c r="F154" s="220"/>
      <c r="G154" s="220" t="s">
        <v>600</v>
      </c>
      <c r="H154" s="220"/>
      <c r="I154" s="220" t="s">
        <v>600</v>
      </c>
      <c r="J154" s="220"/>
      <c r="K154" s="142"/>
      <c r="L154" s="142"/>
      <c r="M154" s="142"/>
      <c r="N154" s="142"/>
      <c r="O154" s="142"/>
      <c r="P154" s="142"/>
      <c r="Q154" s="142"/>
      <c r="R154" s="142"/>
      <c r="S154" s="142"/>
      <c r="T154" s="162"/>
      <c r="U154" s="45"/>
      <c r="V154" s="36"/>
      <c r="W154" s="46"/>
      <c r="X154" s="36"/>
      <c r="Y154" s="46"/>
      <c r="Z154" s="36"/>
      <c r="AA154" s="47"/>
      <c r="AB154" s="36"/>
      <c r="AC154" s="46"/>
      <c r="AD154" s="36"/>
      <c r="AE154" s="36"/>
      <c r="AF154" s="36"/>
      <c r="AG154" s="46"/>
      <c r="AH154" s="48"/>
      <c r="AI154" s="35"/>
      <c r="AJ154" s="33"/>
    </row>
    <row r="155" spans="2:36" ht="15.75" customHeight="1">
      <c r="B155" s="218" t="s">
        <v>249</v>
      </c>
      <c r="C155" s="219"/>
      <c r="D155" s="219"/>
      <c r="E155" s="219"/>
      <c r="F155" s="219"/>
      <c r="G155" s="219"/>
      <c r="H155" s="219"/>
      <c r="I155" s="219"/>
      <c r="J155" s="219"/>
      <c r="K155" s="65"/>
      <c r="L155" s="65"/>
      <c r="M155" s="65"/>
      <c r="N155" s="65"/>
      <c r="O155" s="65"/>
      <c r="P155" s="65"/>
      <c r="Q155" s="65"/>
      <c r="R155" s="65"/>
      <c r="S155" s="65"/>
      <c r="T155" s="163"/>
      <c r="U155" s="45"/>
      <c r="V155" s="36"/>
      <c r="W155" s="46"/>
      <c r="X155" s="36"/>
      <c r="Y155" s="46"/>
      <c r="Z155" s="36"/>
      <c r="AA155" s="47"/>
      <c r="AB155" s="36"/>
      <c r="AC155" s="46"/>
      <c r="AD155" s="36"/>
      <c r="AE155" s="36"/>
      <c r="AF155" s="36"/>
      <c r="AG155" s="46"/>
      <c r="AH155" s="48"/>
      <c r="AI155" s="35"/>
      <c r="AJ155" s="33"/>
    </row>
    <row r="156" spans="2:36" ht="47.25" customHeight="1">
      <c r="B156" s="124" t="s">
        <v>5</v>
      </c>
      <c r="C156" s="220"/>
      <c r="D156" s="220"/>
      <c r="E156" s="230"/>
      <c r="F156" s="231"/>
      <c r="G156" s="230"/>
      <c r="H156" s="231"/>
      <c r="I156" s="220"/>
      <c r="J156" s="220"/>
      <c r="K156" s="142"/>
      <c r="L156" s="142"/>
      <c r="M156" s="142"/>
      <c r="N156" s="142"/>
      <c r="O156" s="142"/>
      <c r="P156" s="142"/>
      <c r="Q156" s="142"/>
      <c r="R156" s="142"/>
      <c r="S156" s="142"/>
      <c r="T156" s="162"/>
      <c r="U156" s="45"/>
      <c r="V156" s="36"/>
      <c r="W156" s="46"/>
      <c r="X156" s="36"/>
      <c r="Y156" s="46"/>
      <c r="Z156" s="36"/>
      <c r="AA156" s="47"/>
      <c r="AB156" s="36"/>
      <c r="AC156" s="46"/>
      <c r="AD156" s="36"/>
      <c r="AE156" s="36"/>
      <c r="AF156" s="36"/>
      <c r="AG156" s="46"/>
      <c r="AH156" s="48"/>
      <c r="AI156" s="35"/>
      <c r="AJ156" s="33"/>
    </row>
    <row r="157" spans="2:36" ht="15.75" customHeight="1">
      <c r="B157" s="57"/>
      <c r="C157" s="58"/>
      <c r="D157" s="58"/>
      <c r="E157" s="58"/>
      <c r="F157" s="58"/>
      <c r="G157" s="58"/>
      <c r="H157" s="58"/>
      <c r="I157" s="57"/>
      <c r="J157" s="57"/>
      <c r="K157" s="60"/>
      <c r="L157" s="60"/>
      <c r="M157" s="60"/>
      <c r="N157" s="60"/>
      <c r="O157" s="60"/>
      <c r="P157" s="60"/>
      <c r="Q157" s="60"/>
      <c r="R157" s="60"/>
      <c r="S157" s="60"/>
      <c r="T157" s="60"/>
      <c r="U157" s="45"/>
      <c r="V157" s="36"/>
      <c r="W157" s="46"/>
      <c r="X157" s="36"/>
      <c r="Y157" s="46"/>
      <c r="Z157" s="36"/>
      <c r="AA157" s="47"/>
      <c r="AB157" s="36"/>
      <c r="AC157" s="46"/>
      <c r="AD157" s="36"/>
      <c r="AE157" s="36"/>
      <c r="AF157" s="36"/>
      <c r="AG157" s="46"/>
      <c r="AH157" s="48"/>
      <c r="AI157" s="35"/>
      <c r="AJ157" s="33"/>
    </row>
    <row r="158" spans="2:36" ht="15.75" customHeight="1">
      <c r="B158" s="57"/>
      <c r="C158" s="58"/>
      <c r="D158" s="58"/>
      <c r="E158" s="58"/>
      <c r="F158" s="58"/>
      <c r="G158" s="58"/>
      <c r="H158" s="58"/>
      <c r="I158" s="57"/>
      <c r="J158" s="57"/>
      <c r="K158" s="60"/>
      <c r="L158" s="60"/>
      <c r="M158" s="60"/>
      <c r="N158" s="60"/>
      <c r="O158" s="60"/>
      <c r="P158" s="60"/>
      <c r="Q158" s="60"/>
      <c r="R158" s="60"/>
      <c r="S158" s="60"/>
      <c r="T158" s="60"/>
      <c r="U158" s="45"/>
      <c r="V158" s="36"/>
      <c r="W158" s="46"/>
      <c r="X158" s="36"/>
      <c r="Y158" s="46"/>
      <c r="Z158" s="36"/>
      <c r="AA158" s="47"/>
      <c r="AB158" s="36"/>
      <c r="AC158" s="46"/>
      <c r="AD158" s="36"/>
      <c r="AE158" s="36"/>
      <c r="AF158" s="36"/>
      <c r="AG158" s="46"/>
      <c r="AH158" s="48"/>
      <c r="AI158" s="35"/>
      <c r="AJ158" s="33"/>
    </row>
    <row r="159" spans="2:36" ht="15.75" customHeight="1">
      <c r="B159" s="57"/>
      <c r="C159" s="58"/>
      <c r="D159" s="58"/>
      <c r="E159" s="58"/>
      <c r="F159" s="58"/>
      <c r="G159" s="58"/>
      <c r="H159" s="58"/>
      <c r="I159" s="57"/>
      <c r="J159" s="57"/>
      <c r="K159" s="60"/>
      <c r="L159" s="60"/>
      <c r="M159" s="60"/>
      <c r="N159" s="60"/>
      <c r="O159" s="60"/>
      <c r="P159" s="60"/>
      <c r="Q159" s="60"/>
      <c r="R159" s="60"/>
      <c r="S159" s="60"/>
      <c r="T159" s="60"/>
      <c r="U159" s="45"/>
      <c r="V159" s="36"/>
      <c r="W159" s="46"/>
      <c r="X159" s="36"/>
      <c r="Y159" s="46"/>
      <c r="Z159" s="36"/>
      <c r="AA159" s="47"/>
      <c r="AB159" s="36"/>
      <c r="AC159" s="46"/>
      <c r="AD159" s="36"/>
      <c r="AE159" s="36"/>
      <c r="AF159" s="36"/>
      <c r="AG159" s="46"/>
      <c r="AH159" s="48"/>
      <c r="AI159" s="35"/>
      <c r="AJ159" s="33"/>
    </row>
    <row r="160" spans="2:36" ht="15.75" customHeight="1">
      <c r="B160" s="57"/>
      <c r="C160" s="58"/>
      <c r="D160" s="58"/>
      <c r="E160" s="58"/>
      <c r="F160" s="58"/>
      <c r="G160" s="58"/>
      <c r="H160" s="58"/>
      <c r="I160" s="57"/>
      <c r="J160" s="57"/>
      <c r="K160" s="60"/>
      <c r="L160" s="60"/>
      <c r="M160" s="60"/>
      <c r="N160" s="60"/>
      <c r="O160" s="60"/>
      <c r="P160" s="60"/>
      <c r="Q160" s="60"/>
      <c r="R160" s="60"/>
      <c r="S160" s="60"/>
      <c r="T160" s="60"/>
      <c r="U160" s="45"/>
      <c r="V160" s="36"/>
      <c r="W160" s="46"/>
      <c r="X160" s="36"/>
      <c r="Y160" s="46"/>
      <c r="Z160" s="36"/>
      <c r="AA160" s="47"/>
      <c r="AB160" s="36"/>
      <c r="AC160" s="46"/>
      <c r="AD160" s="36"/>
      <c r="AE160" s="36"/>
      <c r="AF160" s="36"/>
      <c r="AG160" s="46"/>
      <c r="AH160" s="48"/>
      <c r="AI160" s="35"/>
      <c r="AJ160" s="33"/>
    </row>
    <row r="161" spans="2:36" ht="15.75" customHeight="1">
      <c r="B161" s="57"/>
      <c r="C161" s="58"/>
      <c r="D161" s="58"/>
      <c r="E161" s="58"/>
      <c r="F161" s="58"/>
      <c r="G161" s="58"/>
      <c r="H161" s="58"/>
      <c r="I161" s="57"/>
      <c r="J161" s="57"/>
      <c r="K161" s="60"/>
      <c r="L161" s="60"/>
      <c r="M161" s="60"/>
      <c r="N161" s="60"/>
      <c r="O161" s="60"/>
      <c r="P161" s="60"/>
      <c r="Q161" s="60"/>
      <c r="R161" s="60"/>
      <c r="S161" s="60"/>
      <c r="T161" s="60"/>
      <c r="U161" s="45"/>
      <c r="V161" s="36"/>
      <c r="W161" s="46"/>
      <c r="X161" s="36"/>
      <c r="Y161" s="46"/>
      <c r="Z161" s="36"/>
      <c r="AA161" s="47"/>
      <c r="AB161" s="36"/>
      <c r="AC161" s="46"/>
      <c r="AD161" s="36"/>
      <c r="AE161" s="36"/>
      <c r="AF161" s="36"/>
      <c r="AG161" s="46"/>
      <c r="AH161" s="48"/>
      <c r="AI161" s="35"/>
      <c r="AJ161" s="33"/>
    </row>
    <row r="162" spans="2:36" ht="15.75" customHeight="1">
      <c r="B162" s="57"/>
      <c r="C162" s="58"/>
      <c r="D162" s="58"/>
      <c r="E162" s="58"/>
      <c r="F162" s="58"/>
      <c r="G162" s="58"/>
      <c r="H162" s="58"/>
      <c r="I162" s="57"/>
      <c r="J162" s="57"/>
      <c r="K162" s="60"/>
      <c r="L162" s="60"/>
      <c r="M162" s="60"/>
      <c r="N162" s="60"/>
      <c r="O162" s="60"/>
      <c r="P162" s="60"/>
      <c r="Q162" s="60"/>
      <c r="R162" s="60"/>
      <c r="S162" s="60"/>
      <c r="T162" s="60"/>
      <c r="U162" s="45"/>
      <c r="V162" s="36"/>
      <c r="W162" s="46"/>
      <c r="X162" s="36"/>
      <c r="Y162" s="46"/>
      <c r="Z162" s="36"/>
      <c r="AA162" s="47"/>
      <c r="AB162" s="36"/>
      <c r="AC162" s="46"/>
      <c r="AD162" s="36"/>
      <c r="AE162" s="36"/>
      <c r="AF162" s="36"/>
      <c r="AG162" s="46"/>
      <c r="AH162" s="48"/>
      <c r="AI162" s="35"/>
      <c r="AJ162" s="33"/>
    </row>
    <row r="163" spans="2:36" ht="15.75" customHeight="1">
      <c r="B163" s="57"/>
      <c r="C163" s="58"/>
      <c r="D163" s="58"/>
      <c r="E163" s="58"/>
      <c r="F163" s="58"/>
      <c r="G163" s="58"/>
      <c r="H163" s="58"/>
      <c r="I163" s="57"/>
      <c r="J163" s="57"/>
      <c r="K163" s="60"/>
      <c r="L163" s="60"/>
      <c r="M163" s="60"/>
      <c r="N163" s="60"/>
      <c r="O163" s="60"/>
      <c r="P163" s="60"/>
      <c r="Q163" s="60"/>
      <c r="R163" s="60"/>
      <c r="S163" s="60"/>
      <c r="T163" s="60"/>
      <c r="U163" s="45"/>
      <c r="V163" s="36"/>
      <c r="W163" s="46"/>
      <c r="X163" s="36"/>
      <c r="Y163" s="46"/>
      <c r="Z163" s="36"/>
      <c r="AA163" s="47"/>
      <c r="AB163" s="36"/>
      <c r="AC163" s="46"/>
      <c r="AD163" s="36"/>
      <c r="AE163" s="36"/>
      <c r="AF163" s="36"/>
      <c r="AG163" s="46"/>
      <c r="AH163" s="48"/>
      <c r="AI163" s="35"/>
      <c r="AJ163" s="33"/>
    </row>
    <row r="164" spans="2:36" ht="15.75" customHeight="1">
      <c r="B164" s="57"/>
      <c r="C164" s="58"/>
      <c r="D164" s="58"/>
      <c r="E164" s="58"/>
      <c r="F164" s="58"/>
      <c r="G164" s="58"/>
      <c r="H164" s="58"/>
      <c r="I164" s="57"/>
      <c r="J164" s="57"/>
      <c r="K164" s="60"/>
      <c r="L164" s="60"/>
      <c r="M164" s="60"/>
      <c r="N164" s="60"/>
      <c r="O164" s="60"/>
      <c r="P164" s="60"/>
      <c r="Q164" s="60"/>
      <c r="R164" s="60"/>
      <c r="S164" s="60"/>
      <c r="T164" s="60"/>
      <c r="U164" s="45"/>
      <c r="V164" s="36"/>
      <c r="W164" s="46"/>
      <c r="X164" s="36"/>
      <c r="Y164" s="46"/>
      <c r="Z164" s="36"/>
      <c r="AA164" s="47"/>
      <c r="AB164" s="36"/>
      <c r="AC164" s="46"/>
      <c r="AD164" s="36"/>
      <c r="AE164" s="36"/>
      <c r="AF164" s="36"/>
      <c r="AG164" s="46"/>
      <c r="AH164" s="48"/>
      <c r="AI164" s="35"/>
      <c r="AJ164" s="33"/>
    </row>
    <row r="165" spans="2:36" ht="15.75" customHeight="1">
      <c r="B165" s="57"/>
      <c r="C165" s="58"/>
      <c r="D165" s="58"/>
      <c r="E165" s="58"/>
      <c r="F165" s="58"/>
      <c r="G165" s="58"/>
      <c r="H165" s="58"/>
      <c r="I165" s="57"/>
      <c r="J165" s="57"/>
      <c r="K165" s="60"/>
      <c r="L165" s="60"/>
      <c r="M165" s="60"/>
      <c r="N165" s="60"/>
      <c r="O165" s="60"/>
      <c r="P165" s="60"/>
      <c r="Q165" s="60"/>
      <c r="R165" s="60"/>
      <c r="S165" s="60"/>
      <c r="T165" s="60"/>
      <c r="U165" s="45"/>
      <c r="V165" s="36"/>
      <c r="W165" s="46"/>
      <c r="X165" s="36"/>
      <c r="Y165" s="46"/>
      <c r="Z165" s="36"/>
      <c r="AA165" s="47"/>
      <c r="AB165" s="36"/>
      <c r="AC165" s="46"/>
      <c r="AD165" s="36"/>
      <c r="AE165" s="36"/>
      <c r="AF165" s="36"/>
      <c r="AG165" s="46"/>
      <c r="AH165" s="48"/>
      <c r="AI165" s="35"/>
      <c r="AJ165" s="33"/>
    </row>
    <row r="166" spans="2:36" ht="15.75" customHeight="1">
      <c r="B166" s="57"/>
      <c r="C166" s="58"/>
      <c r="D166" s="58"/>
      <c r="E166" s="58"/>
      <c r="F166" s="58"/>
      <c r="G166" s="58"/>
      <c r="H166" s="58"/>
      <c r="I166" s="57"/>
      <c r="J166" s="57"/>
      <c r="K166" s="60"/>
      <c r="L166" s="60"/>
      <c r="M166" s="60"/>
      <c r="N166" s="60"/>
      <c r="O166" s="60"/>
      <c r="P166" s="60"/>
      <c r="Q166" s="60"/>
      <c r="R166" s="60"/>
      <c r="S166" s="60"/>
      <c r="T166" s="60"/>
      <c r="U166" s="45"/>
      <c r="V166" s="36"/>
      <c r="W166" s="46"/>
      <c r="X166" s="36"/>
      <c r="Y166" s="46"/>
      <c r="Z166" s="36"/>
      <c r="AA166" s="47"/>
      <c r="AB166" s="36"/>
      <c r="AC166" s="46"/>
      <c r="AD166" s="36"/>
      <c r="AE166" s="36"/>
      <c r="AF166" s="36"/>
      <c r="AG166" s="46"/>
      <c r="AH166" s="48"/>
      <c r="AI166" s="35"/>
      <c r="AJ166" s="33"/>
    </row>
    <row r="167" spans="2:36" ht="15.75" customHeight="1">
      <c r="D167" s="34"/>
      <c r="E167" s="34"/>
      <c r="F167" s="34"/>
      <c r="G167" s="34"/>
      <c r="H167" s="34"/>
      <c r="I167" s="34"/>
      <c r="J167" s="34"/>
      <c r="K167" s="34"/>
      <c r="L167" s="34"/>
      <c r="M167" s="34"/>
      <c r="N167" s="34"/>
      <c r="O167" s="34"/>
      <c r="P167" s="34"/>
      <c r="Q167" s="34"/>
      <c r="R167" s="34"/>
      <c r="S167" s="34"/>
      <c r="T167" s="34"/>
      <c r="U167" s="34"/>
      <c r="V167" s="36"/>
      <c r="W167" s="46"/>
      <c r="X167" s="36"/>
      <c r="Y167" s="46"/>
      <c r="Z167" s="36"/>
      <c r="AA167" s="47"/>
      <c r="AB167" s="36"/>
      <c r="AC167" s="46"/>
      <c r="AD167" s="36"/>
      <c r="AE167" s="36"/>
      <c r="AF167" s="36"/>
      <c r="AG167" s="46"/>
      <c r="AH167" s="48"/>
      <c r="AI167" s="35"/>
      <c r="AJ167" s="33"/>
    </row>
    <row r="168" spans="2:36" ht="15.75" customHeight="1">
      <c r="D168" s="34"/>
      <c r="E168" s="34"/>
      <c r="F168" s="34"/>
      <c r="G168" s="34"/>
      <c r="H168" s="34"/>
      <c r="I168" s="34"/>
      <c r="J168" s="34"/>
      <c r="K168" s="34"/>
      <c r="L168" s="34"/>
      <c r="M168" s="34"/>
      <c r="N168" s="34"/>
      <c r="O168" s="34"/>
      <c r="P168" s="34"/>
      <c r="Q168" s="34"/>
      <c r="R168" s="34"/>
      <c r="S168" s="34"/>
      <c r="T168" s="34"/>
      <c r="U168" s="34"/>
      <c r="V168" s="36"/>
      <c r="W168" s="46"/>
      <c r="X168" s="36"/>
      <c r="Y168" s="46"/>
      <c r="Z168" s="36"/>
      <c r="AA168" s="47"/>
      <c r="AB168" s="36"/>
      <c r="AC168" s="46"/>
      <c r="AD168" s="36"/>
      <c r="AE168" s="36"/>
      <c r="AF168" s="36"/>
      <c r="AG168" s="46"/>
      <c r="AH168" s="48"/>
      <c r="AI168" s="35"/>
      <c r="AJ168" s="33"/>
    </row>
    <row r="169" spans="2:36" ht="15.75" customHeight="1">
      <c r="D169" s="34"/>
      <c r="E169" s="34"/>
      <c r="F169" s="34"/>
      <c r="G169" s="34"/>
      <c r="H169" s="34"/>
      <c r="I169" s="34"/>
      <c r="J169" s="34"/>
      <c r="K169" s="34"/>
      <c r="L169" s="34"/>
      <c r="M169" s="34"/>
      <c r="N169" s="34"/>
      <c r="O169" s="34"/>
      <c r="P169" s="34"/>
      <c r="Q169" s="34"/>
      <c r="R169" s="34"/>
      <c r="S169" s="34"/>
      <c r="T169" s="34"/>
      <c r="U169" s="34"/>
      <c r="V169" s="36"/>
      <c r="W169" s="46"/>
      <c r="X169" s="36"/>
      <c r="Y169" s="46"/>
      <c r="Z169" s="36"/>
      <c r="AA169" s="47"/>
      <c r="AB169" s="36"/>
      <c r="AC169" s="46"/>
      <c r="AD169" s="36"/>
      <c r="AE169" s="36"/>
      <c r="AF169" s="36"/>
      <c r="AG169" s="46"/>
      <c r="AH169" s="48"/>
      <c r="AI169" s="35"/>
      <c r="AJ169" s="33"/>
    </row>
    <row r="170" spans="2:36" ht="15.75" customHeight="1">
      <c r="D170" s="34"/>
      <c r="E170" s="34"/>
      <c r="F170" s="34"/>
      <c r="G170" s="34"/>
      <c r="H170" s="34"/>
      <c r="I170" s="34"/>
      <c r="J170" s="58"/>
      <c r="K170" s="57"/>
      <c r="L170" s="57"/>
      <c r="M170" s="57"/>
      <c r="N170" s="57"/>
      <c r="O170" s="57"/>
      <c r="P170" s="57"/>
      <c r="Q170" s="57"/>
      <c r="R170" s="57"/>
      <c r="S170" s="57"/>
      <c r="T170" s="57"/>
      <c r="U170" s="45"/>
      <c r="V170" s="36"/>
      <c r="W170" s="46"/>
      <c r="X170" s="36"/>
      <c r="Y170" s="46"/>
      <c r="Z170" s="36"/>
      <c r="AA170" s="47"/>
      <c r="AB170" s="36"/>
      <c r="AC170" s="46"/>
      <c r="AD170" s="36"/>
      <c r="AE170" s="36"/>
      <c r="AF170" s="36"/>
      <c r="AG170" s="46"/>
      <c r="AH170" s="48"/>
      <c r="AI170" s="35"/>
      <c r="AJ170" s="33"/>
    </row>
    <row r="171" spans="2:36" ht="15.75" customHeight="1">
      <c r="B171" s="59"/>
      <c r="I171" s="34"/>
      <c r="J171" s="60"/>
      <c r="K171" s="59"/>
      <c r="L171" s="59"/>
      <c r="M171" s="59"/>
      <c r="N171" s="59"/>
      <c r="O171" s="59"/>
      <c r="P171" s="59"/>
      <c r="Q171" s="59"/>
      <c r="R171" s="59"/>
      <c r="S171" s="59"/>
      <c r="T171" s="59"/>
      <c r="U171" s="45"/>
      <c r="V171" s="36"/>
      <c r="W171" s="46"/>
      <c r="X171" s="36"/>
      <c r="Y171" s="46"/>
      <c r="Z171" s="36"/>
      <c r="AA171" s="47"/>
      <c r="AB171" s="36"/>
      <c r="AC171" s="46"/>
      <c r="AD171" s="36"/>
      <c r="AE171" s="36"/>
      <c r="AF171" s="36"/>
      <c r="AG171" s="46"/>
      <c r="AH171" s="48"/>
      <c r="AI171" s="35"/>
      <c r="AJ171" s="33"/>
    </row>
    <row r="172" spans="2:36" ht="15.75" customHeight="1">
      <c r="B172" s="59"/>
      <c r="D172" s="60"/>
      <c r="E172" s="60"/>
      <c r="F172" s="60"/>
      <c r="G172" s="60"/>
      <c r="H172" s="60"/>
      <c r="I172" s="59"/>
      <c r="J172" s="59"/>
      <c r="K172" s="60"/>
      <c r="L172" s="60"/>
      <c r="M172" s="60"/>
      <c r="N172" s="60"/>
      <c r="O172" s="60"/>
      <c r="P172" s="60"/>
      <c r="Q172" s="60"/>
      <c r="R172" s="60"/>
      <c r="S172" s="60"/>
      <c r="T172" s="60"/>
      <c r="U172" s="45"/>
      <c r="V172" s="36"/>
      <c r="W172" s="46"/>
      <c r="X172" s="36"/>
      <c r="Y172" s="46"/>
      <c r="Z172" s="36"/>
      <c r="AA172" s="47"/>
      <c r="AB172" s="36"/>
      <c r="AC172" s="46"/>
      <c r="AD172" s="36"/>
      <c r="AE172" s="36"/>
      <c r="AF172" s="36"/>
      <c r="AG172" s="46"/>
      <c r="AH172" s="48"/>
      <c r="AI172" s="35"/>
      <c r="AJ172" s="33"/>
    </row>
    <row r="173" spans="2:36" ht="15.75" customHeight="1">
      <c r="B173" s="59"/>
      <c r="D173" s="60"/>
      <c r="E173" s="60"/>
      <c r="F173" s="60"/>
      <c r="G173" s="60"/>
      <c r="H173" s="60"/>
      <c r="I173" s="59"/>
      <c r="J173" s="59"/>
      <c r="K173" s="60"/>
      <c r="L173" s="60"/>
      <c r="M173" s="60"/>
      <c r="N173" s="60"/>
      <c r="O173" s="60"/>
      <c r="P173" s="60"/>
      <c r="Q173" s="60"/>
      <c r="R173" s="60"/>
      <c r="S173" s="60"/>
      <c r="T173" s="60"/>
      <c r="U173" s="45"/>
      <c r="V173" s="36"/>
      <c r="W173" s="46"/>
      <c r="X173" s="36"/>
      <c r="Y173" s="46"/>
      <c r="Z173" s="36"/>
      <c r="AA173" s="47"/>
      <c r="AB173" s="36"/>
      <c r="AC173" s="46"/>
      <c r="AD173" s="36"/>
      <c r="AE173" s="36"/>
      <c r="AF173" s="36"/>
      <c r="AG173" s="46"/>
      <c r="AH173" s="48"/>
      <c r="AI173" s="35"/>
      <c r="AJ173" s="33"/>
    </row>
    <row r="174" spans="2:36" ht="15.75" customHeight="1">
      <c r="D174" s="60"/>
      <c r="E174" s="60"/>
      <c r="F174" s="60"/>
      <c r="G174" s="60"/>
      <c r="H174" s="60"/>
      <c r="I174" s="59"/>
      <c r="J174" s="59"/>
      <c r="K174" s="60"/>
      <c r="L174" s="60"/>
      <c r="M174" s="60"/>
      <c r="N174" s="60"/>
      <c r="O174" s="60"/>
      <c r="P174" s="60"/>
      <c r="Q174" s="60"/>
      <c r="R174" s="60"/>
      <c r="S174" s="60"/>
      <c r="T174" s="60"/>
      <c r="U174" s="45"/>
      <c r="V174" s="36"/>
      <c r="W174" s="46"/>
      <c r="X174" s="36"/>
      <c r="Y174" s="46"/>
      <c r="Z174" s="36"/>
      <c r="AA174" s="47"/>
      <c r="AB174" s="36"/>
      <c r="AC174" s="46"/>
      <c r="AD174" s="36"/>
      <c r="AE174" s="36"/>
      <c r="AF174" s="36"/>
      <c r="AG174" s="46"/>
      <c r="AH174" s="48"/>
      <c r="AI174" s="35"/>
      <c r="AJ174" s="33"/>
    </row>
    <row r="175" spans="2:36" ht="15.75" customHeight="1">
      <c r="D175" s="60"/>
      <c r="E175" s="60"/>
      <c r="F175" s="60"/>
      <c r="G175" s="60"/>
      <c r="H175" s="60"/>
      <c r="I175" s="59"/>
      <c r="J175" s="59"/>
      <c r="K175" s="60"/>
      <c r="L175" s="60"/>
      <c r="M175" s="60"/>
      <c r="N175" s="60"/>
      <c r="O175" s="60"/>
      <c r="P175" s="60"/>
      <c r="Q175" s="60"/>
      <c r="R175" s="60"/>
      <c r="S175" s="60"/>
      <c r="T175" s="60"/>
      <c r="U175" s="45"/>
      <c r="V175" s="36"/>
      <c r="W175" s="46"/>
      <c r="X175" s="36"/>
      <c r="Y175" s="46"/>
      <c r="Z175" s="36"/>
      <c r="AA175" s="47"/>
      <c r="AB175" s="36"/>
      <c r="AC175" s="46"/>
      <c r="AD175" s="36"/>
      <c r="AE175" s="36"/>
      <c r="AF175" s="36"/>
      <c r="AG175" s="46"/>
      <c r="AH175" s="48"/>
      <c r="AI175" s="35"/>
      <c r="AJ175" s="33"/>
    </row>
    <row r="176" spans="2:36" ht="15.75" customHeight="1">
      <c r="B176" s="59"/>
      <c r="D176" s="60"/>
      <c r="E176" s="60"/>
      <c r="F176" s="60"/>
      <c r="G176" s="60"/>
      <c r="H176" s="60"/>
      <c r="I176" s="59"/>
      <c r="J176" s="59"/>
      <c r="K176" s="60"/>
      <c r="L176" s="60"/>
      <c r="M176" s="60"/>
      <c r="N176" s="60"/>
      <c r="O176" s="60"/>
      <c r="P176" s="60"/>
      <c r="Q176" s="60"/>
      <c r="R176" s="60"/>
      <c r="S176" s="60"/>
      <c r="T176" s="60"/>
      <c r="U176" s="45"/>
      <c r="V176" s="36"/>
      <c r="W176" s="46"/>
      <c r="X176" s="36"/>
      <c r="Y176" s="46"/>
      <c r="Z176" s="36"/>
      <c r="AA176" s="47"/>
      <c r="AB176" s="36"/>
      <c r="AC176" s="46"/>
      <c r="AD176" s="36"/>
      <c r="AE176" s="36"/>
      <c r="AF176" s="36"/>
      <c r="AG176" s="46"/>
      <c r="AH176" s="48"/>
      <c r="AI176" s="35"/>
      <c r="AJ176" s="33"/>
    </row>
    <row r="177" spans="2:36" ht="15.75" customHeight="1">
      <c r="B177" s="59"/>
      <c r="D177" s="60"/>
      <c r="E177" s="60"/>
      <c r="F177" s="60"/>
      <c r="G177" s="60"/>
      <c r="H177" s="60"/>
      <c r="I177" s="59"/>
      <c r="J177" s="59"/>
      <c r="K177" s="60"/>
      <c r="L177" s="60"/>
      <c r="M177" s="60"/>
      <c r="N177" s="60"/>
      <c r="O177" s="60"/>
      <c r="P177" s="60"/>
      <c r="Q177" s="60"/>
      <c r="R177" s="60"/>
      <c r="S177" s="60"/>
      <c r="T177" s="60"/>
      <c r="U177" s="45"/>
      <c r="V177" s="36"/>
      <c r="W177" s="46"/>
      <c r="X177" s="36"/>
      <c r="Y177" s="46"/>
      <c r="Z177" s="36"/>
      <c r="AA177" s="47"/>
      <c r="AB177" s="36"/>
      <c r="AC177" s="46"/>
      <c r="AD177" s="36"/>
      <c r="AE177" s="36"/>
      <c r="AF177" s="36"/>
      <c r="AG177" s="46"/>
      <c r="AH177" s="48"/>
      <c r="AI177" s="35"/>
      <c r="AJ177" s="33"/>
    </row>
    <row r="178" spans="2:36" ht="15.75" customHeight="1">
      <c r="B178" s="59"/>
      <c r="D178" s="60"/>
      <c r="E178" s="60"/>
      <c r="F178" s="60"/>
      <c r="G178" s="60"/>
      <c r="H178" s="60"/>
      <c r="I178" s="59"/>
      <c r="J178" s="59"/>
      <c r="K178" s="60"/>
      <c r="L178" s="60"/>
      <c r="M178" s="60"/>
      <c r="N178" s="60"/>
      <c r="O178" s="60"/>
      <c r="P178" s="60"/>
      <c r="Q178" s="60"/>
      <c r="R178" s="60"/>
      <c r="S178" s="60"/>
      <c r="T178" s="60"/>
      <c r="U178" s="45"/>
      <c r="V178" s="36"/>
      <c r="W178" s="46"/>
      <c r="X178" s="36"/>
      <c r="Y178" s="46"/>
      <c r="Z178" s="36"/>
      <c r="AA178" s="47"/>
      <c r="AB178" s="36"/>
      <c r="AC178" s="46"/>
      <c r="AD178" s="36"/>
      <c r="AE178" s="36"/>
      <c r="AF178" s="36"/>
      <c r="AG178" s="46"/>
      <c r="AH178" s="48"/>
      <c r="AI178" s="35"/>
      <c r="AJ178" s="33"/>
    </row>
    <row r="179" spans="2:36" ht="15.75" customHeight="1">
      <c r="B179" s="59"/>
      <c r="D179" s="60"/>
      <c r="E179" s="60"/>
      <c r="F179" s="60"/>
      <c r="G179" s="60"/>
      <c r="H179" s="60"/>
      <c r="I179" s="59"/>
      <c r="J179" s="59"/>
      <c r="K179" s="60"/>
      <c r="L179" s="60"/>
      <c r="M179" s="60"/>
      <c r="N179" s="60"/>
      <c r="O179" s="60"/>
      <c r="P179" s="60"/>
      <c r="Q179" s="60"/>
      <c r="R179" s="60"/>
      <c r="S179" s="60"/>
      <c r="T179" s="60"/>
      <c r="U179" s="45"/>
      <c r="V179" s="36"/>
      <c r="W179" s="46"/>
      <c r="X179" s="36"/>
      <c r="Y179" s="46"/>
      <c r="Z179" s="36"/>
      <c r="AA179" s="47"/>
      <c r="AB179" s="36"/>
      <c r="AC179" s="46"/>
      <c r="AD179" s="36"/>
      <c r="AE179" s="36"/>
      <c r="AF179" s="36"/>
      <c r="AG179" s="46"/>
      <c r="AH179" s="48"/>
      <c r="AI179" s="35"/>
      <c r="AJ179" s="33"/>
    </row>
    <row r="180" spans="2:36" ht="15.75" customHeight="1">
      <c r="B180" s="59"/>
      <c r="D180" s="60"/>
      <c r="E180" s="60"/>
      <c r="F180" s="60"/>
      <c r="G180" s="60"/>
      <c r="H180" s="60"/>
      <c r="I180" s="59"/>
      <c r="J180" s="59"/>
      <c r="K180" s="60"/>
      <c r="L180" s="60"/>
      <c r="M180" s="60"/>
      <c r="N180" s="60"/>
      <c r="O180" s="60"/>
      <c r="P180" s="60"/>
      <c r="Q180" s="60"/>
      <c r="R180" s="60"/>
      <c r="S180" s="60"/>
      <c r="T180" s="60"/>
      <c r="U180" s="45"/>
      <c r="V180" s="36"/>
      <c r="W180" s="46"/>
      <c r="X180" s="36"/>
      <c r="Y180" s="46"/>
      <c r="Z180" s="36"/>
      <c r="AA180" s="47"/>
      <c r="AB180" s="36"/>
      <c r="AC180" s="46"/>
      <c r="AD180" s="36"/>
      <c r="AE180" s="36"/>
      <c r="AF180" s="36"/>
      <c r="AG180" s="46"/>
      <c r="AH180" s="48"/>
      <c r="AI180" s="35"/>
      <c r="AJ180" s="33"/>
    </row>
    <row r="181" spans="2:36" ht="15.75" customHeight="1">
      <c r="B181" s="59"/>
      <c r="D181" s="60"/>
      <c r="E181" s="60"/>
      <c r="F181" s="60"/>
      <c r="G181" s="60"/>
      <c r="H181" s="60"/>
      <c r="I181" s="59"/>
      <c r="J181" s="59"/>
      <c r="K181" s="60"/>
      <c r="L181" s="60"/>
      <c r="M181" s="60"/>
      <c r="N181" s="60"/>
      <c r="O181" s="60"/>
      <c r="P181" s="60"/>
      <c r="Q181" s="60"/>
      <c r="R181" s="60"/>
      <c r="S181" s="60"/>
      <c r="T181" s="60"/>
      <c r="U181" s="45"/>
      <c r="V181" s="36"/>
      <c r="W181" s="46"/>
      <c r="X181" s="36"/>
      <c r="Y181" s="46"/>
      <c r="Z181" s="36"/>
      <c r="AA181" s="47"/>
      <c r="AB181" s="36"/>
      <c r="AC181" s="46"/>
      <c r="AD181" s="36"/>
      <c r="AE181" s="36"/>
      <c r="AF181" s="36"/>
      <c r="AG181" s="46"/>
      <c r="AH181" s="48"/>
      <c r="AI181" s="35"/>
      <c r="AJ181" s="33"/>
    </row>
    <row r="182" spans="2:36" ht="15.75" customHeight="1">
      <c r="B182" s="59"/>
      <c r="D182" s="60"/>
      <c r="E182" s="60"/>
      <c r="F182" s="60"/>
      <c r="G182" s="60"/>
      <c r="H182" s="60"/>
      <c r="I182" s="59"/>
      <c r="J182" s="59"/>
      <c r="K182" s="60"/>
      <c r="L182" s="60"/>
      <c r="M182" s="60"/>
      <c r="N182" s="60"/>
      <c r="O182" s="60"/>
      <c r="P182" s="60"/>
      <c r="Q182" s="60"/>
      <c r="R182" s="60"/>
      <c r="S182" s="60"/>
      <c r="T182" s="60"/>
      <c r="U182" s="45"/>
      <c r="V182" s="36"/>
      <c r="W182" s="46"/>
      <c r="X182" s="36"/>
      <c r="Y182" s="46"/>
      <c r="Z182" s="36"/>
      <c r="AA182" s="47"/>
      <c r="AB182" s="36"/>
      <c r="AC182" s="46"/>
      <c r="AD182" s="36"/>
      <c r="AE182" s="36"/>
      <c r="AF182" s="36"/>
      <c r="AG182" s="46"/>
      <c r="AH182" s="48"/>
      <c r="AI182" s="35"/>
      <c r="AJ182" s="33"/>
    </row>
    <row r="183" spans="2:36" ht="15.75" customHeight="1">
      <c r="B183" s="59"/>
      <c r="D183" s="60"/>
      <c r="E183" s="60"/>
      <c r="F183" s="60"/>
      <c r="G183" s="60"/>
      <c r="H183" s="60"/>
      <c r="I183" s="59"/>
      <c r="J183" s="59"/>
      <c r="K183" s="60"/>
      <c r="L183" s="60"/>
      <c r="M183" s="60"/>
      <c r="N183" s="60"/>
      <c r="O183" s="60"/>
      <c r="P183" s="60"/>
      <c r="Q183" s="60"/>
      <c r="R183" s="60"/>
      <c r="S183" s="60"/>
      <c r="T183" s="60"/>
      <c r="U183" s="45"/>
      <c r="V183" s="36"/>
      <c r="W183" s="46"/>
      <c r="X183" s="36"/>
      <c r="Y183" s="46"/>
      <c r="Z183" s="36"/>
      <c r="AA183" s="47"/>
      <c r="AB183" s="36"/>
      <c r="AC183" s="46"/>
      <c r="AD183" s="36"/>
      <c r="AE183" s="36"/>
      <c r="AF183" s="36"/>
      <c r="AG183" s="46"/>
      <c r="AH183" s="48"/>
      <c r="AI183" s="35"/>
      <c r="AJ183" s="33"/>
    </row>
    <row r="184" spans="2:36" ht="15.75" customHeight="1">
      <c r="B184" s="59"/>
      <c r="D184" s="60"/>
      <c r="E184" s="60"/>
      <c r="F184" s="60"/>
      <c r="G184" s="60"/>
      <c r="H184" s="60"/>
      <c r="I184" s="59"/>
      <c r="J184" s="59"/>
      <c r="K184" s="60"/>
      <c r="L184" s="60"/>
      <c r="M184" s="60"/>
      <c r="N184" s="60"/>
      <c r="O184" s="60"/>
      <c r="P184" s="60"/>
      <c r="Q184" s="60"/>
      <c r="R184" s="60"/>
      <c r="S184" s="60"/>
      <c r="T184" s="60"/>
      <c r="U184" s="45"/>
      <c r="V184" s="36"/>
      <c r="W184" s="46"/>
      <c r="X184" s="36"/>
      <c r="Y184" s="46"/>
      <c r="Z184" s="36"/>
      <c r="AA184" s="47"/>
      <c r="AB184" s="36"/>
      <c r="AC184" s="46"/>
      <c r="AD184" s="36"/>
      <c r="AE184" s="36"/>
      <c r="AF184" s="36"/>
      <c r="AG184" s="46"/>
      <c r="AH184" s="48"/>
      <c r="AI184" s="35"/>
      <c r="AJ184" s="33"/>
    </row>
    <row r="185" spans="2:36" ht="15.75" customHeight="1">
      <c r="B185" s="59"/>
      <c r="D185" s="60"/>
      <c r="E185" s="60"/>
      <c r="F185" s="60"/>
      <c r="G185" s="60"/>
      <c r="H185" s="60"/>
      <c r="I185" s="59"/>
      <c r="J185" s="59"/>
      <c r="K185" s="60"/>
      <c r="L185" s="60"/>
      <c r="M185" s="60"/>
      <c r="N185" s="60"/>
      <c r="O185" s="60"/>
      <c r="P185" s="60"/>
      <c r="Q185" s="60"/>
      <c r="R185" s="60"/>
      <c r="S185" s="60"/>
      <c r="T185" s="60"/>
      <c r="U185" s="45"/>
      <c r="V185" s="36"/>
      <c r="W185" s="46"/>
      <c r="X185" s="36"/>
      <c r="Y185" s="46"/>
      <c r="Z185" s="36"/>
      <c r="AA185" s="47"/>
      <c r="AB185" s="36"/>
      <c r="AC185" s="46"/>
      <c r="AD185" s="36"/>
      <c r="AE185" s="36"/>
      <c r="AF185" s="36"/>
      <c r="AG185" s="46"/>
      <c r="AH185" s="48"/>
      <c r="AI185" s="35"/>
      <c r="AJ185" s="33"/>
    </row>
    <row r="186" spans="2:36" ht="15.75" customHeight="1">
      <c r="B186" s="59"/>
      <c r="D186" s="60"/>
      <c r="E186" s="60"/>
      <c r="F186" s="60"/>
      <c r="G186" s="60"/>
      <c r="H186" s="60"/>
      <c r="I186" s="59"/>
      <c r="J186" s="59"/>
      <c r="K186" s="60"/>
      <c r="L186" s="60"/>
      <c r="M186" s="60"/>
      <c r="N186" s="60"/>
      <c r="O186" s="60"/>
      <c r="P186" s="60"/>
      <c r="Q186" s="60"/>
      <c r="R186" s="60"/>
      <c r="S186" s="60"/>
      <c r="T186" s="60"/>
      <c r="U186" s="45"/>
      <c r="V186" s="36"/>
      <c r="W186" s="46"/>
      <c r="X186" s="36"/>
      <c r="Y186" s="46"/>
      <c r="Z186" s="36"/>
      <c r="AA186" s="47"/>
      <c r="AB186" s="36"/>
      <c r="AC186" s="46"/>
      <c r="AD186" s="36"/>
      <c r="AE186" s="36"/>
      <c r="AF186" s="36"/>
      <c r="AG186" s="46"/>
      <c r="AH186" s="48"/>
      <c r="AI186" s="35"/>
      <c r="AJ186" s="33"/>
    </row>
    <row r="187" spans="2:36" ht="15.75" customHeight="1">
      <c r="B187" s="59"/>
      <c r="D187" s="60"/>
      <c r="E187" s="60"/>
      <c r="F187" s="60"/>
      <c r="G187" s="60"/>
      <c r="H187" s="60"/>
      <c r="I187" s="59"/>
      <c r="J187" s="59"/>
      <c r="K187" s="60"/>
      <c r="L187" s="60"/>
      <c r="M187" s="60"/>
      <c r="N187" s="60"/>
      <c r="O187" s="60"/>
      <c r="P187" s="60"/>
      <c r="Q187" s="60"/>
      <c r="R187" s="60"/>
      <c r="S187" s="60"/>
      <c r="T187" s="60"/>
      <c r="U187" s="45"/>
      <c r="V187" s="36"/>
      <c r="W187" s="46"/>
      <c r="X187" s="36"/>
      <c r="Y187" s="46"/>
      <c r="Z187" s="36"/>
      <c r="AA187" s="47"/>
      <c r="AB187" s="36"/>
      <c r="AC187" s="46"/>
      <c r="AD187" s="36"/>
      <c r="AE187" s="36"/>
      <c r="AF187" s="36"/>
      <c r="AG187" s="46"/>
      <c r="AH187" s="48"/>
      <c r="AI187" s="35"/>
      <c r="AJ187" s="33"/>
    </row>
    <row r="188" spans="2:36" ht="15.75" customHeight="1">
      <c r="B188" s="59"/>
      <c r="D188" s="60"/>
      <c r="E188" s="60"/>
      <c r="F188" s="60"/>
      <c r="G188" s="60"/>
      <c r="H188" s="60"/>
      <c r="I188" s="59"/>
      <c r="J188" s="59"/>
      <c r="K188" s="60"/>
      <c r="L188" s="60"/>
      <c r="M188" s="60"/>
      <c r="N188" s="60"/>
      <c r="O188" s="60"/>
      <c r="P188" s="60"/>
      <c r="Q188" s="60"/>
      <c r="R188" s="60"/>
      <c r="S188" s="60"/>
      <c r="T188" s="60"/>
      <c r="U188" s="45"/>
      <c r="V188" s="36"/>
      <c r="W188" s="46"/>
      <c r="X188" s="36"/>
      <c r="Y188" s="46"/>
      <c r="Z188" s="36"/>
      <c r="AA188" s="47"/>
      <c r="AB188" s="36"/>
      <c r="AC188" s="46"/>
      <c r="AD188" s="36"/>
      <c r="AE188" s="36"/>
      <c r="AF188" s="36"/>
      <c r="AG188" s="46"/>
      <c r="AH188" s="48"/>
      <c r="AI188" s="35"/>
      <c r="AJ188" s="33"/>
    </row>
    <row r="189" spans="2:36" ht="15.75" customHeight="1">
      <c r="B189" s="59"/>
      <c r="D189" s="60"/>
      <c r="E189" s="60"/>
      <c r="F189" s="60"/>
      <c r="G189" s="60"/>
      <c r="H189" s="60"/>
      <c r="I189" s="59"/>
      <c r="J189" s="59"/>
      <c r="K189" s="60"/>
      <c r="L189" s="60"/>
      <c r="M189" s="60"/>
      <c r="N189" s="60"/>
      <c r="O189" s="60"/>
      <c r="P189" s="60"/>
      <c r="Q189" s="60"/>
      <c r="R189" s="60"/>
      <c r="S189" s="60"/>
      <c r="T189" s="60"/>
      <c r="U189" s="45"/>
      <c r="V189" s="36"/>
      <c r="W189" s="46"/>
      <c r="X189" s="36"/>
      <c r="Y189" s="46"/>
      <c r="Z189" s="36"/>
      <c r="AA189" s="47"/>
      <c r="AB189" s="36"/>
      <c r="AC189" s="46"/>
      <c r="AD189" s="36"/>
      <c r="AE189" s="36"/>
      <c r="AF189" s="36"/>
      <c r="AG189" s="46"/>
      <c r="AH189" s="48"/>
      <c r="AI189" s="35"/>
      <c r="AJ189" s="33"/>
    </row>
    <row r="190" spans="2:36" ht="15.75" customHeight="1">
      <c r="B190" s="59"/>
      <c r="D190" s="60"/>
      <c r="E190" s="60"/>
      <c r="F190" s="60"/>
      <c r="G190" s="60"/>
      <c r="H190" s="60"/>
      <c r="I190" s="59"/>
      <c r="J190" s="59"/>
      <c r="K190" s="60"/>
      <c r="L190" s="60"/>
      <c r="M190" s="60"/>
      <c r="N190" s="60"/>
      <c r="O190" s="60"/>
      <c r="P190" s="60"/>
      <c r="Q190" s="60"/>
      <c r="R190" s="60"/>
      <c r="S190" s="60"/>
      <c r="T190" s="60"/>
      <c r="U190" s="45"/>
      <c r="V190" s="36"/>
      <c r="W190" s="46"/>
      <c r="X190" s="36"/>
      <c r="Y190" s="46"/>
      <c r="Z190" s="36"/>
      <c r="AA190" s="47"/>
      <c r="AB190" s="36"/>
      <c r="AC190" s="46"/>
      <c r="AD190" s="36"/>
      <c r="AE190" s="36"/>
      <c r="AF190" s="36"/>
      <c r="AG190" s="46"/>
      <c r="AH190" s="48"/>
      <c r="AI190" s="35"/>
      <c r="AJ190" s="33"/>
    </row>
    <row r="191" spans="2:36" ht="15.75" customHeight="1">
      <c r="B191" s="59"/>
      <c r="D191" s="60"/>
      <c r="E191" s="60"/>
      <c r="F191" s="60"/>
      <c r="G191" s="60"/>
      <c r="H191" s="60"/>
      <c r="I191" s="59"/>
      <c r="J191" s="59"/>
      <c r="K191" s="60"/>
      <c r="L191" s="60"/>
      <c r="M191" s="60"/>
      <c r="N191" s="60"/>
      <c r="O191" s="60"/>
      <c r="P191" s="60"/>
      <c r="Q191" s="60"/>
      <c r="R191" s="60"/>
      <c r="S191" s="60"/>
      <c r="T191" s="60"/>
      <c r="U191" s="45"/>
      <c r="V191" s="36"/>
      <c r="W191" s="46"/>
      <c r="X191" s="36"/>
      <c r="Y191" s="46"/>
      <c r="Z191" s="36"/>
      <c r="AA191" s="47"/>
      <c r="AB191" s="36"/>
      <c r="AC191" s="46"/>
      <c r="AD191" s="36"/>
      <c r="AE191" s="36"/>
      <c r="AF191" s="36"/>
      <c r="AG191" s="46"/>
      <c r="AH191" s="48"/>
      <c r="AI191" s="35"/>
      <c r="AJ191" s="33"/>
    </row>
    <row r="192" spans="2:36" ht="15.75" customHeight="1">
      <c r="B192" s="59"/>
      <c r="D192" s="60"/>
      <c r="E192" s="60"/>
      <c r="F192" s="60"/>
      <c r="G192" s="60"/>
      <c r="H192" s="60"/>
      <c r="I192" s="59"/>
      <c r="J192" s="59"/>
      <c r="K192" s="60"/>
      <c r="L192" s="60"/>
      <c r="M192" s="60"/>
      <c r="N192" s="60"/>
      <c r="O192" s="60"/>
      <c r="P192" s="60"/>
      <c r="Q192" s="60"/>
      <c r="R192" s="60"/>
      <c r="S192" s="60"/>
      <c r="T192" s="60"/>
      <c r="U192" s="45"/>
      <c r="V192" s="36"/>
      <c r="W192" s="46"/>
      <c r="X192" s="36"/>
      <c r="Y192" s="46"/>
      <c r="Z192" s="36"/>
      <c r="AA192" s="47"/>
      <c r="AB192" s="36"/>
      <c r="AC192" s="46"/>
      <c r="AD192" s="36"/>
      <c r="AE192" s="36"/>
      <c r="AF192" s="36"/>
      <c r="AG192" s="46"/>
      <c r="AH192" s="48"/>
      <c r="AI192" s="35"/>
      <c r="AJ192" s="33"/>
    </row>
    <row r="193" spans="2:36" ht="15.75" customHeight="1">
      <c r="B193" s="59"/>
      <c r="D193" s="60"/>
      <c r="E193" s="60"/>
      <c r="F193" s="60"/>
      <c r="G193" s="60"/>
      <c r="H193" s="60"/>
      <c r="I193" s="59"/>
      <c r="J193" s="59"/>
      <c r="K193" s="60"/>
      <c r="L193" s="60"/>
      <c r="M193" s="60"/>
      <c r="N193" s="60"/>
      <c r="O193" s="60"/>
      <c r="P193" s="60"/>
      <c r="Q193" s="60"/>
      <c r="R193" s="60"/>
      <c r="S193" s="60"/>
      <c r="T193" s="60"/>
      <c r="U193" s="45"/>
      <c r="V193" s="36"/>
      <c r="W193" s="46"/>
      <c r="X193" s="36"/>
      <c r="Y193" s="46"/>
      <c r="Z193" s="36"/>
      <c r="AA193" s="47"/>
      <c r="AB193" s="36"/>
      <c r="AC193" s="46"/>
      <c r="AD193" s="36"/>
      <c r="AE193" s="36"/>
      <c r="AF193" s="36"/>
      <c r="AG193" s="46"/>
      <c r="AH193" s="48"/>
      <c r="AI193" s="35"/>
      <c r="AJ193" s="33"/>
    </row>
    <row r="194" spans="2:36" ht="15.75" customHeight="1">
      <c r="B194" s="59"/>
      <c r="D194" s="60"/>
      <c r="E194" s="60"/>
      <c r="F194" s="60"/>
      <c r="G194" s="60"/>
      <c r="H194" s="60"/>
      <c r="I194" s="59"/>
      <c r="J194" s="59"/>
      <c r="K194" s="60"/>
      <c r="L194" s="60"/>
      <c r="M194" s="60"/>
      <c r="N194" s="60"/>
      <c r="O194" s="60"/>
      <c r="P194" s="60"/>
      <c r="Q194" s="60"/>
      <c r="R194" s="60"/>
      <c r="S194" s="60"/>
      <c r="T194" s="60"/>
      <c r="U194" s="45"/>
      <c r="V194" s="36"/>
      <c r="W194" s="46"/>
      <c r="X194" s="36"/>
      <c r="Y194" s="46"/>
      <c r="Z194" s="36"/>
      <c r="AA194" s="47"/>
      <c r="AB194" s="36"/>
      <c r="AC194" s="46"/>
      <c r="AD194" s="36"/>
      <c r="AE194" s="36"/>
      <c r="AF194" s="36"/>
      <c r="AG194" s="46"/>
      <c r="AH194" s="48"/>
      <c r="AI194" s="35"/>
      <c r="AJ194" s="33"/>
    </row>
    <row r="195" spans="2:36" ht="15.75" customHeight="1">
      <c r="B195" s="59"/>
      <c r="D195" s="60"/>
      <c r="E195" s="60"/>
      <c r="F195" s="60"/>
      <c r="G195" s="60"/>
      <c r="H195" s="60"/>
      <c r="I195" s="59"/>
      <c r="J195" s="59"/>
      <c r="K195" s="60"/>
      <c r="L195" s="60"/>
      <c r="M195" s="60"/>
      <c r="N195" s="60"/>
      <c r="O195" s="60"/>
      <c r="P195" s="60"/>
      <c r="Q195" s="60"/>
      <c r="R195" s="60"/>
      <c r="S195" s="60"/>
      <c r="T195" s="60"/>
      <c r="U195" s="45"/>
      <c r="V195" s="36"/>
      <c r="W195" s="46"/>
      <c r="X195" s="36"/>
      <c r="Y195" s="46"/>
      <c r="Z195" s="36"/>
      <c r="AA195" s="47"/>
      <c r="AB195" s="36"/>
      <c r="AC195" s="46"/>
      <c r="AD195" s="36"/>
      <c r="AE195" s="36"/>
      <c r="AF195" s="36"/>
      <c r="AG195" s="46"/>
      <c r="AH195" s="48"/>
      <c r="AI195" s="35"/>
      <c r="AJ195" s="33"/>
    </row>
    <row r="196" spans="2:36" ht="15.75" customHeight="1">
      <c r="B196" s="59"/>
      <c r="D196" s="60"/>
      <c r="E196" s="60"/>
      <c r="F196" s="60"/>
      <c r="G196" s="60"/>
      <c r="H196" s="60"/>
      <c r="I196" s="59"/>
      <c r="J196" s="59"/>
      <c r="K196" s="60"/>
      <c r="L196" s="60"/>
      <c r="M196" s="60"/>
      <c r="N196" s="60"/>
      <c r="O196" s="60"/>
      <c r="P196" s="60"/>
      <c r="Q196" s="60"/>
      <c r="R196" s="60"/>
      <c r="S196" s="60"/>
      <c r="T196" s="60"/>
      <c r="U196" s="45"/>
      <c r="V196" s="36"/>
      <c r="W196" s="46"/>
      <c r="X196" s="36"/>
      <c r="Y196" s="46"/>
      <c r="Z196" s="36"/>
      <c r="AA196" s="47"/>
      <c r="AB196" s="36"/>
      <c r="AC196" s="46"/>
      <c r="AD196" s="36"/>
      <c r="AE196" s="36"/>
      <c r="AF196" s="36"/>
      <c r="AG196" s="46"/>
      <c r="AH196" s="48"/>
      <c r="AI196" s="35"/>
      <c r="AJ196" s="33"/>
    </row>
    <row r="197" spans="2:36" ht="15.75" customHeight="1">
      <c r="B197" s="59"/>
      <c r="C197" s="60"/>
      <c r="D197" s="60"/>
      <c r="E197" s="60"/>
      <c r="F197" s="60"/>
      <c r="G197" s="60"/>
      <c r="H197" s="60"/>
      <c r="I197" s="59"/>
      <c r="J197" s="59"/>
      <c r="K197" s="60"/>
      <c r="L197" s="60"/>
      <c r="M197" s="60"/>
      <c r="N197" s="60"/>
      <c r="O197" s="60"/>
      <c r="P197" s="60"/>
      <c r="Q197" s="60"/>
      <c r="R197" s="60"/>
      <c r="S197" s="60"/>
      <c r="T197" s="60"/>
      <c r="U197" s="45"/>
      <c r="V197" s="36"/>
      <c r="W197" s="46"/>
      <c r="X197" s="36"/>
      <c r="Y197" s="46"/>
      <c r="Z197" s="36"/>
      <c r="AA197" s="47"/>
      <c r="AB197" s="36"/>
      <c r="AC197" s="46"/>
      <c r="AD197" s="36"/>
      <c r="AE197" s="36"/>
      <c r="AF197" s="36"/>
      <c r="AG197" s="46"/>
      <c r="AH197" s="48"/>
      <c r="AI197" s="35"/>
      <c r="AJ197" s="33"/>
    </row>
    <row r="198" spans="2:36" ht="15.75" customHeight="1">
      <c r="B198" s="59"/>
      <c r="C198" s="60"/>
      <c r="D198" s="60"/>
      <c r="E198" s="60"/>
      <c r="F198" s="60"/>
      <c r="G198" s="60"/>
      <c r="H198" s="60"/>
      <c r="I198" s="59"/>
      <c r="J198" s="59"/>
      <c r="K198" s="60"/>
      <c r="L198" s="60"/>
      <c r="M198" s="60"/>
      <c r="N198" s="60"/>
      <c r="O198" s="60"/>
      <c r="P198" s="60"/>
      <c r="Q198" s="60"/>
      <c r="R198" s="60"/>
      <c r="S198" s="60"/>
      <c r="T198" s="60"/>
      <c r="U198" s="45"/>
      <c r="V198" s="36"/>
      <c r="W198" s="46"/>
      <c r="X198" s="36"/>
      <c r="Y198" s="46"/>
      <c r="Z198" s="36"/>
      <c r="AA198" s="47"/>
      <c r="AB198" s="36"/>
      <c r="AC198" s="46"/>
      <c r="AD198" s="36"/>
      <c r="AE198" s="36"/>
      <c r="AF198" s="36"/>
      <c r="AG198" s="46"/>
      <c r="AH198" s="48"/>
      <c r="AI198" s="35"/>
      <c r="AJ198" s="33"/>
    </row>
    <row r="199" spans="2:36" ht="15.75" customHeight="1">
      <c r="B199" s="59"/>
      <c r="C199" s="60"/>
      <c r="D199" s="60"/>
      <c r="E199" s="60"/>
      <c r="F199" s="60"/>
      <c r="G199" s="60"/>
      <c r="H199" s="60"/>
      <c r="I199" s="59"/>
      <c r="J199" s="59"/>
      <c r="K199" s="60"/>
      <c r="L199" s="60"/>
      <c r="M199" s="60"/>
      <c r="N199" s="60"/>
      <c r="O199" s="60"/>
      <c r="P199" s="60"/>
      <c r="Q199" s="60"/>
      <c r="R199" s="60"/>
      <c r="S199" s="60"/>
      <c r="T199" s="60"/>
      <c r="U199" s="45"/>
      <c r="V199" s="36"/>
      <c r="W199" s="46"/>
      <c r="X199" s="36"/>
      <c r="Y199" s="46"/>
      <c r="Z199" s="36"/>
      <c r="AA199" s="47"/>
      <c r="AB199" s="36"/>
      <c r="AC199" s="46"/>
      <c r="AD199" s="36"/>
      <c r="AE199" s="36"/>
      <c r="AF199" s="36"/>
      <c r="AG199" s="46"/>
      <c r="AH199" s="48"/>
      <c r="AI199" s="35"/>
      <c r="AJ199" s="33"/>
    </row>
    <row r="200" spans="2:36" ht="15.75" customHeight="1">
      <c r="B200" s="59"/>
      <c r="C200" s="60"/>
      <c r="D200" s="60"/>
      <c r="E200" s="60"/>
      <c r="F200" s="60"/>
      <c r="G200" s="60"/>
      <c r="H200" s="60"/>
      <c r="I200" s="59"/>
      <c r="J200" s="59"/>
      <c r="K200" s="60"/>
      <c r="L200" s="60"/>
      <c r="M200" s="60"/>
      <c r="N200" s="60"/>
      <c r="O200" s="60"/>
      <c r="P200" s="60"/>
      <c r="Q200" s="60"/>
      <c r="R200" s="60"/>
      <c r="S200" s="60"/>
      <c r="T200" s="60"/>
      <c r="U200" s="45"/>
      <c r="V200" s="36"/>
      <c r="W200" s="46"/>
      <c r="X200" s="36"/>
      <c r="Y200" s="46"/>
      <c r="Z200" s="36"/>
      <c r="AA200" s="47"/>
      <c r="AB200" s="36"/>
      <c r="AC200" s="46"/>
      <c r="AD200" s="36"/>
      <c r="AE200" s="36"/>
      <c r="AF200" s="36"/>
      <c r="AG200" s="46"/>
      <c r="AH200" s="48"/>
      <c r="AI200" s="35"/>
      <c r="AJ200" s="33"/>
    </row>
    <row r="201" spans="2:36" ht="15.75" customHeight="1">
      <c r="B201" s="59"/>
      <c r="C201" s="60"/>
      <c r="D201" s="60"/>
      <c r="E201" s="60"/>
      <c r="F201" s="60"/>
      <c r="G201" s="60"/>
      <c r="H201" s="60"/>
      <c r="I201" s="59"/>
      <c r="J201" s="59"/>
      <c r="K201" s="60"/>
      <c r="L201" s="60"/>
      <c r="M201" s="60"/>
      <c r="N201" s="60"/>
      <c r="O201" s="60"/>
      <c r="P201" s="60"/>
      <c r="Q201" s="60"/>
      <c r="R201" s="60"/>
      <c r="S201" s="60"/>
      <c r="T201" s="60"/>
      <c r="U201" s="45"/>
      <c r="V201" s="36"/>
      <c r="W201" s="46"/>
      <c r="X201" s="36"/>
      <c r="Y201" s="46"/>
      <c r="Z201" s="36"/>
      <c r="AA201" s="47"/>
      <c r="AB201" s="36"/>
      <c r="AC201" s="46"/>
      <c r="AD201" s="36"/>
      <c r="AE201" s="36"/>
      <c r="AF201" s="36"/>
      <c r="AG201" s="46"/>
      <c r="AH201" s="48"/>
      <c r="AI201" s="35"/>
      <c r="AJ201" s="33"/>
    </row>
    <row r="202" spans="2:36" ht="15.75" customHeight="1">
      <c r="B202" s="59"/>
      <c r="C202" s="60"/>
      <c r="D202" s="60"/>
      <c r="E202" s="60"/>
      <c r="F202" s="60"/>
      <c r="G202" s="60"/>
      <c r="H202" s="60"/>
      <c r="I202" s="59"/>
      <c r="J202" s="59"/>
      <c r="K202" s="60"/>
      <c r="L202" s="60"/>
      <c r="M202" s="60"/>
      <c r="N202" s="60"/>
      <c r="O202" s="60"/>
      <c r="P202" s="60"/>
      <c r="Q202" s="60"/>
      <c r="R202" s="60"/>
      <c r="S202" s="60"/>
      <c r="T202" s="60"/>
      <c r="U202" s="45"/>
      <c r="V202" s="36"/>
      <c r="W202" s="46"/>
      <c r="X202" s="36"/>
      <c r="Y202" s="46"/>
      <c r="Z202" s="36"/>
      <c r="AA202" s="47"/>
      <c r="AB202" s="36"/>
      <c r="AC202" s="46"/>
      <c r="AD202" s="36"/>
      <c r="AE202" s="36"/>
      <c r="AF202" s="36"/>
      <c r="AG202" s="46"/>
      <c r="AH202" s="48"/>
      <c r="AI202" s="35"/>
      <c r="AJ202" s="33"/>
    </row>
    <row r="203" spans="2:36" ht="15.75" customHeight="1">
      <c r="B203" s="59"/>
      <c r="C203" s="60"/>
      <c r="D203" s="60"/>
      <c r="E203" s="60"/>
      <c r="F203" s="60"/>
      <c r="G203" s="60"/>
      <c r="H203" s="60"/>
      <c r="I203" s="59"/>
      <c r="J203" s="59"/>
      <c r="K203" s="60"/>
      <c r="L203" s="60"/>
      <c r="M203" s="60"/>
      <c r="N203" s="60"/>
      <c r="O203" s="60"/>
      <c r="P203" s="60"/>
      <c r="Q203" s="60"/>
      <c r="R203" s="60"/>
      <c r="S203" s="60"/>
      <c r="T203" s="60"/>
      <c r="U203" s="45"/>
      <c r="V203" s="36"/>
      <c r="W203" s="46"/>
      <c r="X203" s="36"/>
      <c r="Y203" s="46"/>
      <c r="Z203" s="36"/>
      <c r="AA203" s="47"/>
      <c r="AB203" s="36"/>
      <c r="AC203" s="46"/>
      <c r="AD203" s="36"/>
      <c r="AE203" s="36"/>
      <c r="AF203" s="36"/>
      <c r="AG203" s="46"/>
      <c r="AH203" s="48"/>
      <c r="AI203" s="35"/>
      <c r="AJ203" s="33"/>
    </row>
    <row r="204" spans="2:36" ht="15.75" customHeight="1">
      <c r="B204" s="59"/>
      <c r="C204" s="60"/>
      <c r="D204" s="60"/>
      <c r="E204" s="60"/>
      <c r="F204" s="60"/>
      <c r="G204" s="60"/>
      <c r="H204" s="60"/>
      <c r="I204" s="59"/>
      <c r="J204" s="59"/>
      <c r="K204" s="60"/>
      <c r="L204" s="60"/>
      <c r="M204" s="60"/>
      <c r="N204" s="60"/>
      <c r="O204" s="60"/>
      <c r="P204" s="60"/>
      <c r="Q204" s="60"/>
      <c r="R204" s="60"/>
      <c r="S204" s="60"/>
      <c r="T204" s="60"/>
      <c r="U204" s="45"/>
      <c r="V204" s="36"/>
      <c r="W204" s="46"/>
      <c r="X204" s="36"/>
      <c r="Y204" s="46"/>
      <c r="Z204" s="36"/>
      <c r="AA204" s="47"/>
      <c r="AB204" s="36"/>
      <c r="AC204" s="46"/>
      <c r="AD204" s="36"/>
      <c r="AE204" s="36"/>
      <c r="AF204" s="36"/>
      <c r="AG204" s="46"/>
      <c r="AH204" s="48"/>
      <c r="AI204" s="35"/>
      <c r="AJ204" s="33"/>
    </row>
    <row r="205" spans="2:36" ht="15.75" customHeight="1">
      <c r="B205" s="59"/>
      <c r="C205" s="60"/>
      <c r="D205" s="60"/>
      <c r="E205" s="60"/>
      <c r="F205" s="60"/>
      <c r="G205" s="60"/>
      <c r="H205" s="60"/>
      <c r="I205" s="59"/>
      <c r="J205" s="59"/>
      <c r="K205" s="60"/>
      <c r="L205" s="60"/>
      <c r="M205" s="60"/>
      <c r="N205" s="60"/>
      <c r="O205" s="60"/>
      <c r="P205" s="60"/>
      <c r="Q205" s="60"/>
      <c r="R205" s="60"/>
      <c r="S205" s="60"/>
      <c r="T205" s="60"/>
      <c r="U205" s="45"/>
      <c r="V205" s="36"/>
      <c r="W205" s="46"/>
      <c r="X205" s="36"/>
      <c r="Y205" s="46"/>
      <c r="Z205" s="36"/>
      <c r="AA205" s="47"/>
      <c r="AB205" s="36"/>
      <c r="AC205" s="46"/>
      <c r="AD205" s="36"/>
      <c r="AE205" s="36"/>
      <c r="AF205" s="36"/>
      <c r="AG205" s="46"/>
      <c r="AH205" s="48"/>
      <c r="AI205" s="35"/>
      <c r="AJ205" s="33"/>
    </row>
    <row r="206" spans="2:36" ht="15.75" customHeight="1">
      <c r="B206" s="59"/>
      <c r="C206" s="60"/>
      <c r="D206" s="60"/>
      <c r="E206" s="60"/>
      <c r="F206" s="60"/>
      <c r="G206" s="60"/>
      <c r="H206" s="60"/>
      <c r="I206" s="59"/>
      <c r="J206" s="59"/>
      <c r="K206" s="60"/>
      <c r="L206" s="60"/>
      <c r="M206" s="60"/>
      <c r="N206" s="60"/>
      <c r="O206" s="60"/>
      <c r="P206" s="60"/>
      <c r="Q206" s="60"/>
      <c r="R206" s="60"/>
      <c r="S206" s="60"/>
      <c r="T206" s="60"/>
      <c r="U206" s="45"/>
      <c r="V206" s="36"/>
      <c r="W206" s="46"/>
      <c r="X206" s="36"/>
      <c r="Y206" s="46"/>
      <c r="Z206" s="36"/>
      <c r="AA206" s="47"/>
      <c r="AB206" s="36"/>
      <c r="AC206" s="46"/>
      <c r="AD206" s="36"/>
      <c r="AE206" s="36"/>
      <c r="AF206" s="36"/>
      <c r="AG206" s="46"/>
      <c r="AH206" s="48"/>
      <c r="AI206" s="35"/>
      <c r="AJ206" s="33"/>
    </row>
    <row r="207" spans="2:36" ht="15.75" customHeight="1">
      <c r="B207" s="59"/>
      <c r="C207" s="60"/>
      <c r="D207" s="60"/>
      <c r="E207" s="60"/>
      <c r="F207" s="60"/>
      <c r="G207" s="60"/>
      <c r="H207" s="60"/>
      <c r="I207" s="59"/>
      <c r="J207" s="59"/>
      <c r="K207" s="60"/>
      <c r="L207" s="60"/>
      <c r="M207" s="60"/>
      <c r="N207" s="60"/>
      <c r="O207" s="60"/>
      <c r="P207" s="60"/>
      <c r="Q207" s="60"/>
      <c r="R207" s="60"/>
      <c r="S207" s="60"/>
      <c r="T207" s="60"/>
      <c r="U207" s="45"/>
      <c r="V207" s="36"/>
      <c r="W207" s="46"/>
      <c r="X207" s="36"/>
      <c r="Y207" s="46"/>
      <c r="Z207" s="36"/>
      <c r="AA207" s="47"/>
      <c r="AB207" s="36"/>
      <c r="AC207" s="46"/>
      <c r="AD207" s="36"/>
      <c r="AE207" s="36"/>
      <c r="AF207" s="36"/>
      <c r="AG207" s="46"/>
      <c r="AH207" s="48"/>
      <c r="AI207" s="35"/>
      <c r="AJ207" s="33"/>
    </row>
    <row r="208" spans="2:36" ht="15.75" customHeight="1">
      <c r="B208" s="59"/>
      <c r="C208" s="60"/>
      <c r="D208" s="60"/>
      <c r="E208" s="60"/>
      <c r="F208" s="60"/>
      <c r="G208" s="60"/>
      <c r="H208" s="60"/>
      <c r="I208" s="59"/>
      <c r="J208" s="59"/>
      <c r="K208" s="60"/>
      <c r="L208" s="60"/>
      <c r="M208" s="60"/>
      <c r="N208" s="60"/>
      <c r="O208" s="60"/>
      <c r="P208" s="60"/>
      <c r="Q208" s="60"/>
      <c r="R208" s="60"/>
      <c r="S208" s="60"/>
      <c r="T208" s="60"/>
      <c r="U208" s="45"/>
      <c r="V208" s="36"/>
      <c r="W208" s="46"/>
      <c r="X208" s="36"/>
      <c r="Y208" s="46"/>
      <c r="Z208" s="36"/>
      <c r="AA208" s="47"/>
      <c r="AB208" s="36"/>
      <c r="AC208" s="46"/>
      <c r="AD208" s="36"/>
      <c r="AE208" s="36"/>
      <c r="AF208" s="36"/>
      <c r="AG208" s="46"/>
      <c r="AH208" s="48"/>
      <c r="AI208" s="35"/>
      <c r="AJ208" s="33"/>
    </row>
    <row r="209" spans="2:36" ht="15.75" customHeight="1">
      <c r="B209" s="59"/>
      <c r="C209" s="60"/>
      <c r="D209" s="60"/>
      <c r="E209" s="60"/>
      <c r="F209" s="60"/>
      <c r="G209" s="60"/>
      <c r="H209" s="60"/>
      <c r="I209" s="59"/>
      <c r="J209" s="59"/>
      <c r="K209" s="60"/>
      <c r="L209" s="60"/>
      <c r="M209" s="60"/>
      <c r="N209" s="60"/>
      <c r="O209" s="60"/>
      <c r="P209" s="60"/>
      <c r="Q209" s="60"/>
      <c r="R209" s="60"/>
      <c r="S209" s="60"/>
      <c r="T209" s="60"/>
      <c r="U209" s="45"/>
      <c r="V209" s="36"/>
      <c r="W209" s="46"/>
      <c r="X209" s="36"/>
      <c r="Y209" s="46"/>
      <c r="Z209" s="36"/>
      <c r="AA209" s="47"/>
      <c r="AB209" s="36"/>
      <c r="AC209" s="46"/>
      <c r="AD209" s="36"/>
      <c r="AE209" s="36"/>
      <c r="AF209" s="36"/>
      <c r="AG209" s="46"/>
      <c r="AH209" s="48"/>
      <c r="AI209" s="35"/>
      <c r="AJ209" s="33"/>
    </row>
    <row r="210" spans="2:36" ht="15.75" customHeight="1">
      <c r="B210" s="59"/>
      <c r="C210" s="60"/>
      <c r="D210" s="60"/>
      <c r="E210" s="60"/>
      <c r="F210" s="60"/>
      <c r="G210" s="60"/>
      <c r="H210" s="60"/>
      <c r="I210" s="59"/>
      <c r="J210" s="59"/>
      <c r="K210" s="60"/>
      <c r="L210" s="60"/>
      <c r="M210" s="60"/>
      <c r="N210" s="60"/>
      <c r="O210" s="60"/>
      <c r="P210" s="60"/>
      <c r="Q210" s="60"/>
      <c r="R210" s="60"/>
      <c r="S210" s="60"/>
      <c r="T210" s="60"/>
      <c r="U210" s="45"/>
      <c r="V210" s="36"/>
      <c r="W210" s="46"/>
      <c r="X210" s="36"/>
      <c r="Y210" s="46"/>
      <c r="Z210" s="36"/>
      <c r="AA210" s="47"/>
      <c r="AB210" s="36"/>
      <c r="AC210" s="46"/>
      <c r="AD210" s="36"/>
      <c r="AE210" s="36"/>
      <c r="AF210" s="36"/>
      <c r="AG210" s="46"/>
      <c r="AH210" s="48"/>
      <c r="AI210" s="35"/>
      <c r="AJ210" s="33"/>
    </row>
    <row r="211" spans="2:36" ht="15.75" customHeight="1">
      <c r="B211" s="59"/>
      <c r="C211" s="60"/>
      <c r="D211" s="60"/>
      <c r="E211" s="60"/>
      <c r="F211" s="60"/>
      <c r="G211" s="60"/>
      <c r="H211" s="60"/>
      <c r="I211" s="59"/>
      <c r="J211" s="59"/>
      <c r="K211" s="44"/>
      <c r="L211" s="44"/>
      <c r="M211" s="44"/>
      <c r="N211" s="44"/>
      <c r="O211" s="44"/>
      <c r="P211" s="44"/>
      <c r="Q211" s="44"/>
      <c r="R211" s="44"/>
      <c r="S211" s="44"/>
      <c r="T211" s="44"/>
      <c r="U211" s="45"/>
      <c r="V211" s="36"/>
      <c r="W211" s="46"/>
      <c r="X211" s="36"/>
      <c r="Y211" s="46"/>
      <c r="Z211" s="36"/>
      <c r="AA211" s="47"/>
      <c r="AB211" s="36"/>
      <c r="AC211" s="46"/>
      <c r="AD211" s="36"/>
      <c r="AE211" s="36"/>
      <c r="AF211" s="36"/>
      <c r="AG211" s="46"/>
      <c r="AH211" s="48"/>
      <c r="AI211" s="35"/>
      <c r="AJ211" s="33"/>
    </row>
    <row r="212" spans="2:36" ht="15.75" customHeight="1">
      <c r="B212" s="59"/>
      <c r="C212" s="60"/>
      <c r="D212" s="60"/>
      <c r="E212" s="60"/>
      <c r="F212" s="60"/>
      <c r="G212" s="60"/>
      <c r="H212" s="60"/>
      <c r="I212" s="59"/>
      <c r="J212" s="59"/>
      <c r="K212" s="44"/>
      <c r="L212" s="44"/>
      <c r="M212" s="44"/>
      <c r="N212" s="44"/>
      <c r="O212" s="44"/>
      <c r="P212" s="44"/>
      <c r="Q212" s="44"/>
      <c r="R212" s="44"/>
      <c r="S212" s="44"/>
      <c r="T212" s="44"/>
      <c r="U212" s="45"/>
      <c r="V212" s="36"/>
      <c r="W212" s="46"/>
      <c r="X212" s="36"/>
      <c r="Y212" s="46"/>
      <c r="Z212" s="36"/>
      <c r="AA212" s="47"/>
      <c r="AB212" s="36"/>
      <c r="AC212" s="46"/>
      <c r="AD212" s="36"/>
      <c r="AE212" s="36"/>
      <c r="AF212" s="36"/>
      <c r="AG212" s="46"/>
      <c r="AH212" s="48"/>
      <c r="AI212" s="35"/>
      <c r="AJ212" s="33"/>
    </row>
    <row r="213" spans="2:36" ht="15.75" customHeight="1">
      <c r="B213" s="59"/>
      <c r="C213" s="60"/>
      <c r="D213" s="60"/>
      <c r="E213" s="60"/>
      <c r="F213" s="60"/>
      <c r="G213" s="60"/>
      <c r="H213" s="60"/>
      <c r="I213" s="59"/>
      <c r="J213" s="59"/>
      <c r="K213" s="44"/>
      <c r="L213" s="44"/>
      <c r="M213" s="44"/>
      <c r="N213" s="44"/>
      <c r="O213" s="44"/>
      <c r="P213" s="44"/>
      <c r="Q213" s="44"/>
      <c r="R213" s="44"/>
      <c r="S213" s="44"/>
      <c r="T213" s="44"/>
      <c r="U213" s="45"/>
      <c r="V213" s="36"/>
      <c r="W213" s="46"/>
      <c r="X213" s="36"/>
      <c r="Y213" s="46"/>
      <c r="Z213" s="36"/>
      <c r="AA213" s="47"/>
      <c r="AB213" s="36"/>
      <c r="AC213" s="46"/>
      <c r="AD213" s="36"/>
      <c r="AE213" s="36"/>
      <c r="AF213" s="36"/>
      <c r="AG213" s="46"/>
      <c r="AH213" s="48"/>
      <c r="AI213" s="35"/>
      <c r="AJ213" s="33"/>
    </row>
    <row r="214" spans="2:36" ht="15.75" customHeight="1">
      <c r="B214" s="59"/>
      <c r="C214" s="60"/>
      <c r="D214" s="60"/>
      <c r="E214" s="60"/>
      <c r="F214" s="60"/>
      <c r="G214" s="60"/>
      <c r="H214" s="60"/>
      <c r="I214" s="59"/>
      <c r="J214" s="59"/>
      <c r="K214" s="44"/>
      <c r="L214" s="44"/>
      <c r="M214" s="44"/>
      <c r="N214" s="44"/>
      <c r="O214" s="44"/>
      <c r="P214" s="44"/>
      <c r="Q214" s="44"/>
      <c r="R214" s="44"/>
      <c r="S214" s="44"/>
      <c r="T214" s="44"/>
      <c r="U214" s="45"/>
      <c r="V214" s="36"/>
      <c r="W214" s="46"/>
      <c r="X214" s="36"/>
      <c r="Y214" s="46"/>
      <c r="Z214" s="36"/>
      <c r="AA214" s="47"/>
      <c r="AB214" s="36"/>
      <c r="AC214" s="46"/>
      <c r="AD214" s="36"/>
      <c r="AE214" s="36"/>
      <c r="AF214" s="36"/>
      <c r="AG214" s="46"/>
      <c r="AH214" s="48"/>
      <c r="AI214" s="35"/>
      <c r="AJ214" s="33"/>
    </row>
    <row r="215" spans="2:36" ht="15.75" customHeight="1">
      <c r="B215" s="59"/>
      <c r="C215" s="60"/>
      <c r="D215" s="60"/>
      <c r="E215" s="60"/>
      <c r="F215" s="60"/>
      <c r="G215" s="60"/>
      <c r="H215" s="60"/>
      <c r="I215" s="59"/>
      <c r="J215" s="59"/>
      <c r="K215" s="44"/>
      <c r="L215" s="44"/>
      <c r="M215" s="44"/>
      <c r="N215" s="44"/>
      <c r="O215" s="44"/>
      <c r="P215" s="44"/>
      <c r="Q215" s="44"/>
      <c r="R215" s="44"/>
      <c r="S215" s="44"/>
      <c r="T215" s="44"/>
      <c r="U215" s="45"/>
      <c r="V215" s="36"/>
      <c r="W215" s="46"/>
      <c r="X215" s="36"/>
      <c r="Y215" s="46"/>
      <c r="Z215" s="36"/>
      <c r="AA215" s="47"/>
      <c r="AB215" s="36"/>
      <c r="AC215" s="46"/>
      <c r="AD215" s="36"/>
      <c r="AE215" s="36"/>
      <c r="AF215" s="36"/>
      <c r="AG215" s="46"/>
      <c r="AH215" s="48"/>
      <c r="AI215" s="35"/>
      <c r="AJ215" s="33"/>
    </row>
    <row r="216" spans="2:36" ht="15.75" customHeight="1">
      <c r="B216" s="59"/>
      <c r="C216" s="60"/>
      <c r="D216" s="60"/>
      <c r="E216" s="60"/>
      <c r="F216" s="60"/>
      <c r="G216" s="60"/>
      <c r="H216" s="60"/>
      <c r="I216" s="59"/>
      <c r="J216" s="59"/>
      <c r="K216" s="44"/>
      <c r="L216" s="44"/>
      <c r="M216" s="44"/>
      <c r="N216" s="44"/>
      <c r="O216" s="44"/>
      <c r="P216" s="44"/>
      <c r="Q216" s="44"/>
      <c r="R216" s="44"/>
      <c r="S216" s="44"/>
      <c r="T216" s="44"/>
      <c r="U216" s="45"/>
      <c r="V216" s="36"/>
      <c r="W216" s="46"/>
      <c r="X216" s="36"/>
      <c r="Y216" s="46"/>
      <c r="Z216" s="36"/>
      <c r="AA216" s="47"/>
      <c r="AB216" s="36"/>
      <c r="AC216" s="46"/>
      <c r="AD216" s="36"/>
      <c r="AE216" s="36"/>
      <c r="AF216" s="36"/>
      <c r="AG216" s="46"/>
      <c r="AH216" s="48"/>
      <c r="AI216" s="35"/>
      <c r="AJ216" s="33"/>
    </row>
    <row r="217" spans="2:36" ht="15.75" customHeight="1">
      <c r="B217" s="59"/>
      <c r="C217" s="60"/>
      <c r="D217" s="60"/>
      <c r="E217" s="60"/>
      <c r="F217" s="60"/>
      <c r="G217" s="60"/>
      <c r="H217" s="60"/>
      <c r="I217" s="59"/>
      <c r="J217" s="59"/>
      <c r="K217" s="44"/>
      <c r="L217" s="44"/>
      <c r="M217" s="44"/>
      <c r="N217" s="44"/>
      <c r="O217" s="44"/>
      <c r="P217" s="44"/>
      <c r="Q217" s="44"/>
      <c r="R217" s="44"/>
      <c r="S217" s="44"/>
      <c r="T217" s="44"/>
      <c r="U217" s="45"/>
      <c r="V217" s="36"/>
      <c r="W217" s="46"/>
      <c r="X217" s="36"/>
      <c r="Y217" s="46"/>
      <c r="Z217" s="36"/>
      <c r="AA217" s="47"/>
      <c r="AB217" s="36"/>
      <c r="AC217" s="46"/>
      <c r="AD217" s="36"/>
      <c r="AE217" s="36"/>
      <c r="AF217" s="36"/>
      <c r="AG217" s="46"/>
      <c r="AH217" s="48"/>
      <c r="AI217" s="35"/>
      <c r="AJ217" s="33"/>
    </row>
    <row r="218" spans="2:36" ht="15.75" customHeight="1">
      <c r="B218" s="59"/>
      <c r="C218" s="60"/>
      <c r="D218" s="60"/>
      <c r="E218" s="60"/>
      <c r="F218" s="60"/>
      <c r="G218" s="60"/>
      <c r="H218" s="60"/>
      <c r="I218" s="59"/>
      <c r="J218" s="59"/>
      <c r="K218" s="44"/>
      <c r="L218" s="44"/>
      <c r="M218" s="44"/>
      <c r="N218" s="44"/>
      <c r="O218" s="44"/>
      <c r="P218" s="44"/>
      <c r="Q218" s="44"/>
      <c r="R218" s="44"/>
      <c r="S218" s="44"/>
      <c r="T218" s="44"/>
      <c r="U218" s="45"/>
      <c r="V218" s="36"/>
      <c r="W218" s="46"/>
      <c r="X218" s="36"/>
      <c r="Y218" s="46"/>
      <c r="Z218" s="36"/>
      <c r="AA218" s="47"/>
      <c r="AB218" s="36"/>
      <c r="AC218" s="46"/>
      <c r="AD218" s="36"/>
      <c r="AE218" s="36"/>
      <c r="AF218" s="36"/>
      <c r="AG218" s="46"/>
      <c r="AH218" s="48"/>
      <c r="AI218" s="35"/>
      <c r="AJ218" s="33"/>
    </row>
    <row r="219" spans="2:36" ht="15.75" customHeight="1">
      <c r="B219" s="59"/>
      <c r="C219" s="60"/>
      <c r="D219" s="60"/>
      <c r="E219" s="60"/>
      <c r="F219" s="60"/>
      <c r="G219" s="60"/>
      <c r="H219" s="60"/>
      <c r="I219" s="59"/>
      <c r="J219" s="59"/>
      <c r="K219" s="44"/>
      <c r="L219" s="44"/>
      <c r="M219" s="44"/>
      <c r="N219" s="44"/>
      <c r="O219" s="44"/>
      <c r="P219" s="44"/>
      <c r="Q219" s="44"/>
      <c r="R219" s="44"/>
      <c r="S219" s="44"/>
      <c r="T219" s="44"/>
      <c r="U219" s="45"/>
      <c r="V219" s="36"/>
      <c r="W219" s="46"/>
      <c r="X219" s="36"/>
      <c r="Y219" s="46"/>
      <c r="Z219" s="36"/>
      <c r="AA219" s="47"/>
      <c r="AB219" s="36"/>
      <c r="AC219" s="46"/>
      <c r="AD219" s="36"/>
      <c r="AE219" s="36"/>
      <c r="AF219" s="36"/>
      <c r="AG219" s="46"/>
      <c r="AH219" s="48"/>
      <c r="AI219" s="35"/>
      <c r="AJ219" s="33"/>
    </row>
    <row r="220" spans="2:36" ht="15.75" customHeight="1">
      <c r="B220" s="59"/>
      <c r="C220" s="60"/>
      <c r="D220" s="60"/>
      <c r="E220" s="60"/>
      <c r="F220" s="60"/>
      <c r="G220" s="60"/>
      <c r="H220" s="60"/>
      <c r="I220" s="59"/>
      <c r="J220" s="59"/>
      <c r="K220" s="44"/>
      <c r="L220" s="44"/>
      <c r="M220" s="44"/>
      <c r="N220" s="44"/>
      <c r="O220" s="44"/>
      <c r="P220" s="44"/>
      <c r="Q220" s="44"/>
      <c r="R220" s="44"/>
      <c r="S220" s="44"/>
      <c r="T220" s="44"/>
      <c r="U220" s="45"/>
      <c r="V220" s="36"/>
      <c r="W220" s="46"/>
      <c r="X220" s="36"/>
      <c r="Y220" s="46"/>
      <c r="Z220" s="36"/>
      <c r="AA220" s="47"/>
      <c r="AB220" s="36"/>
      <c r="AC220" s="46"/>
      <c r="AD220" s="36"/>
      <c r="AE220" s="36"/>
      <c r="AF220" s="36"/>
      <c r="AG220" s="46"/>
      <c r="AH220" s="48"/>
      <c r="AI220" s="35"/>
      <c r="AJ220" s="33"/>
    </row>
    <row r="221" spans="2:36" ht="15.75" customHeight="1">
      <c r="B221" s="59"/>
      <c r="C221" s="60"/>
      <c r="D221" s="60"/>
      <c r="E221" s="60"/>
      <c r="F221" s="60"/>
      <c r="G221" s="60"/>
      <c r="H221" s="60"/>
      <c r="I221" s="59"/>
      <c r="J221" s="59"/>
      <c r="K221" s="44"/>
      <c r="L221" s="44"/>
      <c r="M221" s="44"/>
      <c r="N221" s="44"/>
      <c r="O221" s="44"/>
      <c r="P221" s="44"/>
      <c r="Q221" s="44"/>
      <c r="R221" s="44"/>
      <c r="S221" s="44"/>
      <c r="T221" s="44"/>
      <c r="U221" s="45"/>
      <c r="V221" s="36"/>
      <c r="W221" s="46"/>
      <c r="X221" s="36"/>
      <c r="Y221" s="46"/>
      <c r="Z221" s="36"/>
      <c r="AA221" s="47"/>
      <c r="AB221" s="36"/>
      <c r="AC221" s="46"/>
      <c r="AD221" s="36"/>
      <c r="AE221" s="36"/>
      <c r="AF221" s="36"/>
      <c r="AG221" s="46"/>
      <c r="AH221" s="48"/>
      <c r="AI221" s="35"/>
      <c r="AJ221" s="33"/>
    </row>
    <row r="222" spans="2:36" ht="15.75" customHeight="1">
      <c r="B222" s="59"/>
      <c r="C222" s="60"/>
      <c r="D222" s="60"/>
      <c r="E222" s="60"/>
      <c r="F222" s="60"/>
      <c r="G222" s="60"/>
      <c r="H222" s="60"/>
      <c r="I222" s="59"/>
      <c r="J222" s="59"/>
      <c r="K222" s="44"/>
      <c r="L222" s="44"/>
      <c r="M222" s="44"/>
      <c r="N222" s="44"/>
      <c r="O222" s="44"/>
      <c r="P222" s="44"/>
      <c r="Q222" s="44"/>
      <c r="R222" s="44"/>
      <c r="S222" s="44"/>
      <c r="T222" s="44"/>
      <c r="U222" s="45"/>
      <c r="V222" s="36"/>
      <c r="W222" s="46"/>
      <c r="X222" s="36"/>
      <c r="Y222" s="46"/>
      <c r="Z222" s="36"/>
      <c r="AA222" s="47"/>
      <c r="AB222" s="36"/>
      <c r="AC222" s="46"/>
      <c r="AD222" s="36"/>
      <c r="AE222" s="36"/>
      <c r="AF222" s="36"/>
      <c r="AG222" s="46"/>
      <c r="AH222" s="48"/>
      <c r="AI222" s="35"/>
      <c r="AJ222" s="33"/>
    </row>
    <row r="223" spans="2:36" ht="15.75" customHeight="1">
      <c r="B223" s="59"/>
      <c r="C223" s="60"/>
      <c r="D223" s="60"/>
      <c r="E223" s="60"/>
      <c r="F223" s="60"/>
      <c r="G223" s="60"/>
      <c r="H223" s="60"/>
      <c r="I223" s="59"/>
      <c r="J223" s="59"/>
      <c r="K223" s="44"/>
      <c r="L223" s="44"/>
      <c r="M223" s="44"/>
      <c r="N223" s="44"/>
      <c r="O223" s="44"/>
      <c r="P223" s="44"/>
      <c r="Q223" s="44"/>
      <c r="R223" s="44"/>
      <c r="S223" s="44"/>
      <c r="T223" s="44"/>
      <c r="U223" s="45"/>
      <c r="V223" s="36"/>
      <c r="W223" s="46"/>
      <c r="X223" s="36"/>
      <c r="Y223" s="46"/>
      <c r="Z223" s="36"/>
      <c r="AA223" s="47"/>
      <c r="AB223" s="36"/>
      <c r="AC223" s="46"/>
      <c r="AD223" s="36"/>
      <c r="AE223" s="36"/>
      <c r="AF223" s="36"/>
      <c r="AG223" s="46"/>
      <c r="AH223" s="48"/>
      <c r="AI223" s="35"/>
      <c r="AJ223" s="33"/>
    </row>
    <row r="224" spans="2:36" ht="15.75" customHeight="1">
      <c r="B224" s="59"/>
      <c r="C224" s="60"/>
      <c r="D224" s="60"/>
      <c r="E224" s="60"/>
      <c r="F224" s="60"/>
      <c r="G224" s="60"/>
      <c r="H224" s="60"/>
      <c r="I224" s="59"/>
      <c r="J224" s="59"/>
      <c r="K224" s="44"/>
      <c r="L224" s="44"/>
      <c r="M224" s="44"/>
      <c r="N224" s="44"/>
      <c r="O224" s="44"/>
      <c r="P224" s="44"/>
      <c r="Q224" s="44"/>
      <c r="R224" s="44"/>
      <c r="S224" s="44"/>
      <c r="T224" s="44"/>
      <c r="U224" s="45"/>
      <c r="V224" s="36"/>
      <c r="W224" s="46"/>
      <c r="X224" s="36"/>
      <c r="Y224" s="46"/>
      <c r="Z224" s="36"/>
      <c r="AA224" s="47"/>
      <c r="AB224" s="36"/>
      <c r="AC224" s="46"/>
      <c r="AD224" s="36"/>
      <c r="AE224" s="36"/>
      <c r="AF224" s="36"/>
      <c r="AG224" s="46"/>
      <c r="AH224" s="48"/>
      <c r="AI224" s="35"/>
      <c r="AJ224" s="33"/>
    </row>
    <row r="225" spans="2:36" ht="15.75" customHeight="1">
      <c r="B225" s="59"/>
      <c r="C225" s="60"/>
      <c r="D225" s="60"/>
      <c r="E225" s="60"/>
      <c r="F225" s="60"/>
      <c r="G225" s="60"/>
      <c r="H225" s="60"/>
      <c r="I225" s="59"/>
      <c r="J225" s="59"/>
      <c r="K225" s="44"/>
      <c r="L225" s="44"/>
      <c r="M225" s="44"/>
      <c r="N225" s="44"/>
      <c r="O225" s="44"/>
      <c r="P225" s="44"/>
      <c r="Q225" s="44"/>
      <c r="R225" s="44"/>
      <c r="S225" s="44"/>
      <c r="T225" s="44"/>
      <c r="U225" s="45"/>
      <c r="V225" s="36"/>
      <c r="W225" s="46"/>
      <c r="X225" s="36"/>
      <c r="Y225" s="46"/>
      <c r="Z225" s="36"/>
      <c r="AA225" s="47"/>
      <c r="AB225" s="36"/>
      <c r="AC225" s="46"/>
      <c r="AD225" s="36"/>
      <c r="AE225" s="36"/>
      <c r="AF225" s="36"/>
      <c r="AG225" s="46"/>
      <c r="AH225" s="48"/>
      <c r="AI225" s="35"/>
      <c r="AJ225" s="33"/>
    </row>
    <row r="226" spans="2:36" ht="15.75" customHeight="1">
      <c r="B226" s="59"/>
      <c r="C226" s="60"/>
      <c r="D226" s="60"/>
      <c r="E226" s="60"/>
      <c r="F226" s="60"/>
      <c r="G226" s="60"/>
      <c r="H226" s="60"/>
      <c r="I226" s="59"/>
      <c r="J226" s="59"/>
      <c r="K226" s="44"/>
      <c r="L226" s="44"/>
      <c r="M226" s="44"/>
      <c r="N226" s="44"/>
      <c r="O226" s="44"/>
      <c r="P226" s="44"/>
      <c r="Q226" s="44"/>
      <c r="R226" s="44"/>
      <c r="S226" s="44"/>
      <c r="T226" s="44"/>
      <c r="U226" s="45"/>
      <c r="V226" s="36"/>
      <c r="W226" s="46"/>
      <c r="X226" s="36"/>
      <c r="Y226" s="46"/>
      <c r="Z226" s="36"/>
      <c r="AA226" s="47"/>
      <c r="AB226" s="36"/>
      <c r="AC226" s="46"/>
      <c r="AD226" s="36"/>
      <c r="AE226" s="36"/>
      <c r="AF226" s="36"/>
      <c r="AG226" s="46"/>
      <c r="AH226" s="48"/>
      <c r="AI226" s="35"/>
      <c r="AJ226" s="33"/>
    </row>
    <row r="227" spans="2:36" ht="15.75" customHeight="1">
      <c r="B227" s="59"/>
      <c r="C227" s="60"/>
      <c r="D227" s="60"/>
      <c r="E227" s="60"/>
      <c r="F227" s="60"/>
      <c r="G227" s="60"/>
      <c r="H227" s="60"/>
      <c r="I227" s="59"/>
      <c r="J227" s="59"/>
      <c r="K227" s="44"/>
      <c r="L227" s="44"/>
      <c r="M227" s="44"/>
      <c r="N227" s="44"/>
      <c r="O227" s="44"/>
      <c r="P227" s="44"/>
      <c r="Q227" s="44"/>
      <c r="R227" s="44"/>
      <c r="S227" s="44"/>
      <c r="T227" s="44"/>
      <c r="U227" s="45"/>
      <c r="V227" s="36"/>
      <c r="W227" s="46"/>
      <c r="X227" s="36"/>
      <c r="Y227" s="46"/>
      <c r="Z227" s="36"/>
      <c r="AA227" s="47"/>
      <c r="AB227" s="36"/>
      <c r="AC227" s="46"/>
      <c r="AD227" s="36"/>
      <c r="AE227" s="36"/>
      <c r="AF227" s="36"/>
      <c r="AG227" s="46"/>
      <c r="AH227" s="48"/>
      <c r="AI227" s="35"/>
      <c r="AJ227" s="33"/>
    </row>
    <row r="228" spans="2:36" ht="15.75" customHeight="1">
      <c r="B228" s="59"/>
      <c r="C228" s="60"/>
      <c r="D228" s="60"/>
      <c r="E228" s="60"/>
      <c r="F228" s="60"/>
      <c r="G228" s="60"/>
      <c r="H228" s="60"/>
      <c r="I228" s="59"/>
      <c r="J228" s="59"/>
      <c r="K228" s="44"/>
      <c r="L228" s="44"/>
      <c r="M228" s="44"/>
      <c r="N228" s="44"/>
      <c r="O228" s="44"/>
      <c r="P228" s="44"/>
      <c r="Q228" s="44"/>
      <c r="R228" s="44"/>
      <c r="S228" s="44"/>
      <c r="T228" s="44"/>
      <c r="U228" s="45"/>
      <c r="V228" s="36"/>
      <c r="W228" s="46"/>
      <c r="X228" s="36"/>
      <c r="Y228" s="46"/>
      <c r="Z228" s="36"/>
      <c r="AA228" s="47"/>
      <c r="AB228" s="36"/>
      <c r="AC228" s="46"/>
      <c r="AD228" s="36"/>
      <c r="AE228" s="36"/>
      <c r="AF228" s="36"/>
      <c r="AG228" s="46"/>
      <c r="AH228" s="48"/>
      <c r="AI228" s="35"/>
      <c r="AJ228" s="33"/>
    </row>
    <row r="229" spans="2:36" ht="15.75" customHeight="1">
      <c r="B229" s="59"/>
      <c r="C229" s="60"/>
      <c r="D229" s="60"/>
      <c r="E229" s="60"/>
      <c r="F229" s="60"/>
      <c r="G229" s="60"/>
      <c r="H229" s="60"/>
      <c r="I229" s="59"/>
      <c r="J229" s="59"/>
      <c r="K229" s="44"/>
      <c r="L229" s="44"/>
      <c r="M229" s="44"/>
      <c r="N229" s="44"/>
      <c r="O229" s="44"/>
      <c r="P229" s="44"/>
      <c r="Q229" s="44"/>
      <c r="R229" s="44"/>
      <c r="S229" s="44"/>
      <c r="T229" s="44"/>
      <c r="U229" s="45"/>
      <c r="V229" s="36"/>
      <c r="W229" s="46"/>
      <c r="X229" s="36"/>
      <c r="Y229" s="46"/>
      <c r="Z229" s="36"/>
      <c r="AA229" s="47"/>
      <c r="AB229" s="36"/>
      <c r="AC229" s="46"/>
      <c r="AD229" s="36"/>
      <c r="AE229" s="36"/>
      <c r="AF229" s="36"/>
      <c r="AG229" s="46"/>
      <c r="AH229" s="48"/>
      <c r="AI229" s="35"/>
      <c r="AJ229" s="33"/>
    </row>
    <row r="230" spans="2:36" ht="15.75" customHeight="1">
      <c r="B230" s="59"/>
      <c r="C230" s="60"/>
      <c r="D230" s="60"/>
      <c r="E230" s="60"/>
      <c r="F230" s="60"/>
      <c r="G230" s="60"/>
      <c r="H230" s="60"/>
      <c r="I230" s="59"/>
      <c r="J230" s="59"/>
      <c r="K230" s="44"/>
      <c r="L230" s="44"/>
      <c r="M230" s="44"/>
      <c r="N230" s="44"/>
      <c r="O230" s="44"/>
      <c r="P230" s="44"/>
      <c r="Q230" s="44"/>
      <c r="R230" s="44"/>
      <c r="S230" s="44"/>
      <c r="T230" s="44"/>
      <c r="U230" s="45"/>
      <c r="V230" s="36"/>
      <c r="W230" s="46"/>
      <c r="X230" s="36"/>
      <c r="Y230" s="46"/>
      <c r="Z230" s="36"/>
      <c r="AA230" s="47"/>
      <c r="AB230" s="36"/>
      <c r="AC230" s="46"/>
      <c r="AD230" s="36"/>
      <c r="AE230" s="36"/>
      <c r="AF230" s="36"/>
      <c r="AG230" s="46"/>
      <c r="AH230" s="48"/>
      <c r="AI230" s="35"/>
      <c r="AJ230" s="33"/>
    </row>
    <row r="231" spans="2:36" ht="15.75" customHeight="1">
      <c r="B231" s="59"/>
      <c r="C231" s="60"/>
      <c r="D231" s="60"/>
      <c r="E231" s="60"/>
      <c r="F231" s="60"/>
      <c r="G231" s="60"/>
      <c r="H231" s="60"/>
      <c r="I231" s="59"/>
      <c r="J231" s="59"/>
      <c r="K231" s="44"/>
      <c r="L231" s="44"/>
      <c r="M231" s="44"/>
      <c r="N231" s="44"/>
      <c r="O231" s="44"/>
      <c r="P231" s="44"/>
      <c r="Q231" s="44"/>
      <c r="R231" s="44"/>
      <c r="S231" s="44"/>
      <c r="T231" s="44"/>
      <c r="U231" s="45"/>
      <c r="V231" s="36"/>
      <c r="W231" s="46"/>
      <c r="X231" s="36"/>
      <c r="Y231" s="46"/>
      <c r="Z231" s="36"/>
      <c r="AA231" s="47"/>
      <c r="AB231" s="36"/>
      <c r="AC231" s="46"/>
      <c r="AD231" s="36"/>
      <c r="AE231" s="36"/>
      <c r="AF231" s="36"/>
      <c r="AG231" s="46"/>
      <c r="AH231" s="48"/>
      <c r="AI231" s="35"/>
      <c r="AJ231" s="33"/>
    </row>
    <row r="232" spans="2:36" ht="15.75" customHeight="1">
      <c r="B232" s="59"/>
      <c r="C232" s="60"/>
      <c r="D232" s="60"/>
      <c r="E232" s="60"/>
      <c r="F232" s="60"/>
      <c r="G232" s="60"/>
      <c r="H232" s="60"/>
      <c r="I232" s="59"/>
      <c r="J232" s="59"/>
      <c r="K232" s="44"/>
      <c r="L232" s="44"/>
      <c r="M232" s="44"/>
      <c r="N232" s="44"/>
      <c r="O232" s="44"/>
      <c r="P232" s="44"/>
      <c r="Q232" s="44"/>
      <c r="R232" s="44"/>
      <c r="S232" s="44"/>
      <c r="T232" s="44"/>
      <c r="U232" s="45"/>
      <c r="V232" s="36"/>
      <c r="W232" s="46"/>
      <c r="X232" s="36"/>
      <c r="Y232" s="46"/>
      <c r="Z232" s="36"/>
      <c r="AA232" s="47"/>
      <c r="AB232" s="36"/>
      <c r="AC232" s="46"/>
      <c r="AD232" s="36"/>
      <c r="AE232" s="36"/>
      <c r="AF232" s="36"/>
      <c r="AG232" s="46"/>
      <c r="AH232" s="48"/>
      <c r="AI232" s="35"/>
      <c r="AJ232" s="33"/>
    </row>
    <row r="233" spans="2:36" ht="15.75" customHeight="1">
      <c r="B233" s="59"/>
      <c r="C233" s="60"/>
      <c r="D233" s="60"/>
      <c r="E233" s="60"/>
      <c r="F233" s="60"/>
      <c r="G233" s="60"/>
      <c r="H233" s="60"/>
      <c r="I233" s="59"/>
      <c r="J233" s="59"/>
      <c r="K233" s="44"/>
      <c r="L233" s="44"/>
      <c r="M233" s="44"/>
      <c r="N233" s="44"/>
      <c r="O233" s="44"/>
      <c r="P233" s="44"/>
      <c r="Q233" s="44"/>
      <c r="R233" s="44"/>
      <c r="S233" s="44"/>
      <c r="T233" s="44"/>
      <c r="U233" s="45"/>
      <c r="V233" s="36"/>
      <c r="W233" s="46"/>
      <c r="X233" s="36"/>
      <c r="Y233" s="46"/>
      <c r="Z233" s="36"/>
      <c r="AA233" s="47"/>
      <c r="AB233" s="36"/>
      <c r="AC233" s="46"/>
      <c r="AD233" s="36"/>
      <c r="AE233" s="36"/>
      <c r="AF233" s="36"/>
      <c r="AG233" s="46"/>
      <c r="AH233" s="48"/>
      <c r="AI233" s="35"/>
      <c r="AJ233" s="33"/>
    </row>
    <row r="234" spans="2:36">
      <c r="B234" s="59"/>
      <c r="C234" s="60"/>
      <c r="D234" s="60"/>
      <c r="E234" s="60"/>
      <c r="F234" s="60"/>
      <c r="G234" s="60"/>
      <c r="H234" s="60"/>
      <c r="I234" s="59"/>
      <c r="J234" s="59"/>
      <c r="K234" s="44"/>
      <c r="L234" s="44"/>
      <c r="M234" s="44"/>
      <c r="N234" s="44"/>
      <c r="O234" s="44"/>
      <c r="P234" s="44"/>
      <c r="Q234" s="44"/>
      <c r="R234" s="44"/>
      <c r="S234" s="44"/>
      <c r="T234" s="44"/>
      <c r="U234" s="45"/>
      <c r="V234" s="36"/>
      <c r="W234" s="46"/>
      <c r="X234" s="36"/>
      <c r="Y234" s="46"/>
      <c r="Z234" s="36"/>
      <c r="AA234" s="47"/>
      <c r="AB234" s="36"/>
      <c r="AC234" s="46"/>
      <c r="AD234" s="36"/>
      <c r="AE234" s="36"/>
      <c r="AF234" s="36"/>
      <c r="AG234" s="46"/>
      <c r="AH234" s="48"/>
      <c r="AI234" s="35"/>
      <c r="AJ234" s="33"/>
    </row>
    <row r="235" spans="2:36">
      <c r="B235" s="59"/>
      <c r="C235" s="60"/>
      <c r="D235" s="60"/>
      <c r="E235" s="60"/>
      <c r="F235" s="60"/>
      <c r="G235" s="60"/>
      <c r="H235" s="60"/>
      <c r="I235" s="59"/>
      <c r="J235" s="59"/>
      <c r="K235" s="44"/>
      <c r="L235" s="44"/>
      <c r="M235" s="44"/>
      <c r="N235" s="44"/>
      <c r="O235" s="44"/>
      <c r="P235" s="44"/>
      <c r="Q235" s="44"/>
      <c r="R235" s="44"/>
      <c r="S235" s="44"/>
      <c r="T235" s="44"/>
      <c r="U235" s="45"/>
      <c r="V235" s="36"/>
      <c r="W235" s="46"/>
      <c r="X235" s="36"/>
      <c r="Y235" s="46"/>
      <c r="Z235" s="36"/>
      <c r="AA235" s="47"/>
      <c r="AB235" s="36"/>
      <c r="AC235" s="46"/>
      <c r="AD235" s="36"/>
      <c r="AE235" s="36"/>
      <c r="AF235" s="36"/>
      <c r="AG235" s="46"/>
      <c r="AH235" s="48"/>
      <c r="AI235" s="35"/>
      <c r="AJ235" s="33"/>
    </row>
    <row r="236" spans="2:36">
      <c r="B236" s="59"/>
      <c r="C236" s="60"/>
      <c r="D236" s="60"/>
      <c r="E236" s="60"/>
      <c r="F236" s="60"/>
      <c r="G236" s="60"/>
      <c r="H236" s="60"/>
      <c r="I236" s="59"/>
      <c r="J236" s="59"/>
      <c r="K236" s="44"/>
      <c r="L236" s="44"/>
      <c r="M236" s="44"/>
      <c r="N236" s="44"/>
      <c r="O236" s="44"/>
      <c r="P236" s="44"/>
      <c r="Q236" s="44"/>
      <c r="R236" s="44"/>
      <c r="S236" s="44"/>
      <c r="T236" s="44"/>
      <c r="U236" s="45"/>
      <c r="V236" s="36"/>
      <c r="W236" s="46"/>
      <c r="X236" s="36"/>
      <c r="Y236" s="46"/>
      <c r="Z236" s="36"/>
      <c r="AA236" s="47"/>
      <c r="AB236" s="36"/>
      <c r="AC236" s="46"/>
      <c r="AD236" s="36"/>
      <c r="AE236" s="36"/>
      <c r="AF236" s="36"/>
      <c r="AG236" s="46"/>
      <c r="AH236" s="48"/>
      <c r="AI236" s="35"/>
      <c r="AJ236" s="33"/>
    </row>
    <row r="237" spans="2:36">
      <c r="B237" s="59"/>
      <c r="C237" s="60"/>
      <c r="D237" s="60"/>
      <c r="E237" s="60"/>
      <c r="F237" s="60"/>
      <c r="G237" s="60"/>
      <c r="H237" s="60"/>
      <c r="I237" s="59"/>
      <c r="J237" s="59"/>
      <c r="K237" s="44"/>
      <c r="L237" s="44"/>
      <c r="M237" s="44"/>
      <c r="N237" s="44"/>
      <c r="O237" s="44"/>
      <c r="P237" s="44"/>
      <c r="Q237" s="44"/>
      <c r="R237" s="44"/>
      <c r="S237" s="44"/>
      <c r="T237" s="44"/>
      <c r="U237" s="45"/>
      <c r="V237" s="36"/>
      <c r="W237" s="46"/>
      <c r="X237" s="36"/>
      <c r="Y237" s="46"/>
      <c r="Z237" s="36"/>
      <c r="AA237" s="47"/>
      <c r="AB237" s="36"/>
      <c r="AC237" s="46"/>
      <c r="AD237" s="36"/>
      <c r="AE237" s="36"/>
      <c r="AF237" s="36"/>
      <c r="AG237" s="46"/>
      <c r="AH237" s="48"/>
      <c r="AI237" s="35"/>
      <c r="AJ237" s="33"/>
    </row>
    <row r="238" spans="2:36">
      <c r="B238" s="59"/>
      <c r="C238" s="60"/>
      <c r="D238" s="60"/>
      <c r="E238" s="60"/>
      <c r="F238" s="60"/>
      <c r="G238" s="60"/>
      <c r="H238" s="60"/>
      <c r="I238" s="59"/>
      <c r="J238" s="59"/>
      <c r="K238" s="44"/>
      <c r="L238" s="44"/>
      <c r="M238" s="44"/>
      <c r="N238" s="44"/>
      <c r="O238" s="44"/>
      <c r="P238" s="44"/>
      <c r="Q238" s="44"/>
      <c r="R238" s="44"/>
      <c r="S238" s="44"/>
      <c r="T238" s="44"/>
      <c r="U238" s="45"/>
      <c r="V238" s="36"/>
      <c r="W238" s="46"/>
      <c r="X238" s="36"/>
      <c r="Y238" s="46"/>
      <c r="Z238" s="36"/>
      <c r="AA238" s="47"/>
      <c r="AB238" s="36"/>
      <c r="AC238" s="46"/>
      <c r="AD238" s="36"/>
      <c r="AE238" s="36"/>
      <c r="AF238" s="36"/>
      <c r="AG238" s="46"/>
      <c r="AH238" s="48"/>
      <c r="AI238" s="35"/>
      <c r="AJ238" s="33"/>
    </row>
    <row r="239" spans="2:36">
      <c r="B239" s="59"/>
      <c r="C239" s="60"/>
      <c r="D239" s="60"/>
      <c r="E239" s="60"/>
      <c r="F239" s="60"/>
      <c r="G239" s="60"/>
      <c r="H239" s="60"/>
      <c r="I239" s="59"/>
      <c r="J239" s="59"/>
      <c r="K239" s="44"/>
      <c r="L239" s="44"/>
      <c r="M239" s="44"/>
      <c r="N239" s="44"/>
      <c r="O239" s="44"/>
      <c r="P239" s="44"/>
      <c r="Q239" s="44"/>
      <c r="R239" s="44"/>
      <c r="S239" s="44"/>
      <c r="T239" s="44"/>
      <c r="U239" s="45"/>
      <c r="V239" s="36"/>
      <c r="W239" s="46"/>
      <c r="X239" s="36"/>
      <c r="Y239" s="46"/>
      <c r="Z239" s="36"/>
      <c r="AA239" s="47"/>
      <c r="AB239" s="36"/>
      <c r="AC239" s="46"/>
      <c r="AD239" s="36"/>
      <c r="AE239" s="36"/>
      <c r="AF239" s="36"/>
      <c r="AG239" s="46"/>
      <c r="AH239" s="48"/>
      <c r="AI239" s="35"/>
      <c r="AJ239" s="33"/>
    </row>
    <row r="240" spans="2:36">
      <c r="B240" s="59"/>
      <c r="C240" s="60"/>
      <c r="D240" s="60"/>
      <c r="E240" s="60"/>
      <c r="F240" s="60"/>
      <c r="G240" s="60"/>
      <c r="H240" s="60"/>
      <c r="I240" s="59"/>
      <c r="J240" s="59"/>
      <c r="K240" s="44"/>
      <c r="L240" s="44"/>
      <c r="M240" s="44"/>
      <c r="N240" s="44"/>
      <c r="O240" s="44"/>
      <c r="P240" s="44"/>
      <c r="Q240" s="44"/>
      <c r="R240" s="44"/>
      <c r="S240" s="44"/>
      <c r="T240" s="44"/>
      <c r="U240" s="45"/>
      <c r="V240" s="36"/>
      <c r="W240" s="46"/>
      <c r="X240" s="36"/>
      <c r="Y240" s="46"/>
      <c r="Z240" s="36"/>
      <c r="AA240" s="47"/>
      <c r="AB240" s="36"/>
      <c r="AC240" s="46"/>
      <c r="AD240" s="36"/>
      <c r="AE240" s="36"/>
      <c r="AF240" s="36"/>
      <c r="AG240" s="46"/>
      <c r="AH240" s="48"/>
      <c r="AI240" s="35"/>
      <c r="AJ240" s="33"/>
    </row>
    <row r="241" spans="2:36">
      <c r="B241" s="59"/>
      <c r="C241" s="60"/>
      <c r="D241" s="60"/>
      <c r="E241" s="60"/>
      <c r="F241" s="60"/>
      <c r="G241" s="60"/>
      <c r="H241" s="60"/>
      <c r="I241" s="59"/>
      <c r="J241" s="59"/>
      <c r="K241" s="44"/>
      <c r="L241" s="44"/>
      <c r="M241" s="44"/>
      <c r="N241" s="44"/>
      <c r="O241" s="44"/>
      <c r="P241" s="44"/>
      <c r="Q241" s="44"/>
      <c r="R241" s="44"/>
      <c r="S241" s="44"/>
      <c r="T241" s="44"/>
      <c r="U241" s="45"/>
      <c r="V241" s="36"/>
      <c r="W241" s="46"/>
      <c r="X241" s="36"/>
      <c r="Y241" s="46"/>
      <c r="Z241" s="36"/>
      <c r="AA241" s="47"/>
      <c r="AB241" s="36"/>
      <c r="AC241" s="46"/>
      <c r="AD241" s="36"/>
      <c r="AE241" s="36"/>
      <c r="AF241" s="36"/>
      <c r="AG241" s="46"/>
      <c r="AH241" s="48"/>
      <c r="AI241" s="35"/>
      <c r="AJ241" s="33"/>
    </row>
    <row r="242" spans="2:36">
      <c r="B242" s="59"/>
      <c r="C242" s="60"/>
      <c r="D242" s="60"/>
      <c r="E242" s="60"/>
      <c r="F242" s="60"/>
      <c r="G242" s="60"/>
      <c r="H242" s="60"/>
      <c r="I242" s="59"/>
      <c r="J242" s="59"/>
      <c r="K242" s="44"/>
      <c r="L242" s="44"/>
      <c r="M242" s="44"/>
      <c r="N242" s="44"/>
      <c r="O242" s="44"/>
      <c r="P242" s="44"/>
      <c r="Q242" s="44"/>
      <c r="R242" s="44"/>
      <c r="S242" s="44"/>
      <c r="T242" s="44"/>
      <c r="U242" s="45"/>
      <c r="V242" s="36"/>
      <c r="W242" s="46"/>
      <c r="X242" s="36"/>
      <c r="Y242" s="46"/>
      <c r="Z242" s="36"/>
      <c r="AA242" s="47"/>
      <c r="AB242" s="36"/>
      <c r="AC242" s="46"/>
      <c r="AD242" s="36"/>
      <c r="AE242" s="36"/>
      <c r="AF242" s="36"/>
      <c r="AG242" s="46"/>
      <c r="AH242" s="48"/>
      <c r="AI242" s="35"/>
      <c r="AJ242" s="33"/>
    </row>
    <row r="243" spans="2:36">
      <c r="B243" s="59"/>
      <c r="C243" s="59"/>
      <c r="D243" s="59"/>
      <c r="E243" s="59"/>
      <c r="F243" s="59"/>
      <c r="G243" s="59"/>
      <c r="H243" s="59"/>
      <c r="I243" s="59"/>
      <c r="J243" s="59"/>
      <c r="K243" s="44"/>
      <c r="L243" s="44"/>
      <c r="M243" s="44"/>
      <c r="N243" s="44"/>
      <c r="O243" s="44"/>
      <c r="P243" s="44"/>
      <c r="Q243" s="44"/>
      <c r="R243" s="44"/>
      <c r="S243" s="44"/>
      <c r="T243" s="44"/>
      <c r="U243" s="45"/>
      <c r="V243" s="36"/>
      <c r="W243" s="46"/>
      <c r="X243" s="36"/>
      <c r="Y243" s="46"/>
      <c r="Z243" s="36"/>
      <c r="AA243" s="47"/>
      <c r="AB243" s="36"/>
      <c r="AC243" s="46"/>
      <c r="AD243" s="36"/>
      <c r="AE243" s="36"/>
      <c r="AF243" s="36"/>
      <c r="AG243" s="46"/>
      <c r="AH243" s="48"/>
      <c r="AI243" s="33"/>
      <c r="AJ243" s="33"/>
    </row>
    <row r="244" spans="2:36">
      <c r="B244" s="59"/>
      <c r="C244" s="59"/>
      <c r="D244" s="59"/>
      <c r="E244" s="59"/>
      <c r="F244" s="59"/>
      <c r="G244" s="59"/>
      <c r="H244" s="59"/>
      <c r="I244" s="59"/>
      <c r="J244" s="59"/>
      <c r="K244" s="44"/>
      <c r="L244" s="44"/>
      <c r="M244" s="44"/>
      <c r="N244" s="44"/>
      <c r="O244" s="44"/>
      <c r="P244" s="44"/>
      <c r="Q244" s="44"/>
      <c r="R244" s="44"/>
      <c r="S244" s="44"/>
      <c r="T244" s="44"/>
      <c r="U244" s="45"/>
      <c r="V244" s="36"/>
      <c r="W244" s="46"/>
      <c r="X244" s="36"/>
      <c r="Y244" s="46"/>
      <c r="Z244" s="36"/>
      <c r="AA244" s="47"/>
      <c r="AB244" s="36"/>
      <c r="AC244" s="46"/>
      <c r="AD244" s="36"/>
      <c r="AE244" s="36"/>
      <c r="AF244" s="36"/>
      <c r="AG244" s="46"/>
      <c r="AH244" s="48"/>
      <c r="AI244" s="33"/>
      <c r="AJ244" s="33"/>
    </row>
    <row r="245" spans="2:36">
      <c r="B245" s="59"/>
      <c r="C245" s="59"/>
      <c r="D245" s="59"/>
      <c r="E245" s="59"/>
      <c r="F245" s="59"/>
      <c r="G245" s="59"/>
      <c r="H245" s="59"/>
      <c r="I245" s="59"/>
      <c r="J245" s="59"/>
      <c r="K245" s="44"/>
      <c r="L245" s="44"/>
      <c r="M245" s="44"/>
      <c r="N245" s="44"/>
      <c r="O245" s="44"/>
      <c r="P245" s="44"/>
      <c r="Q245" s="44"/>
      <c r="R245" s="44"/>
      <c r="S245" s="44"/>
      <c r="T245" s="44"/>
      <c r="U245" s="45"/>
      <c r="V245" s="36"/>
      <c r="W245" s="46"/>
      <c r="X245" s="36"/>
      <c r="Y245" s="46"/>
      <c r="Z245" s="36"/>
      <c r="AA245" s="47"/>
      <c r="AB245" s="36"/>
      <c r="AC245" s="46"/>
      <c r="AD245" s="36"/>
      <c r="AE245" s="36"/>
      <c r="AF245" s="36"/>
      <c r="AG245" s="46"/>
      <c r="AH245" s="48"/>
      <c r="AI245" s="33"/>
      <c r="AJ245" s="33"/>
    </row>
    <row r="246" spans="2:36">
      <c r="B246" s="59"/>
      <c r="C246" s="59"/>
      <c r="D246" s="59"/>
      <c r="E246" s="59"/>
      <c r="F246" s="59"/>
      <c r="G246" s="59"/>
      <c r="H246" s="59"/>
      <c r="I246" s="59"/>
      <c r="J246" s="59"/>
      <c r="K246" s="44"/>
      <c r="L246" s="44"/>
      <c r="M246" s="44"/>
      <c r="N246" s="44"/>
      <c r="O246" s="44"/>
      <c r="P246" s="44"/>
      <c r="Q246" s="44"/>
      <c r="R246" s="44"/>
      <c r="S246" s="44"/>
      <c r="T246" s="44"/>
      <c r="U246" s="45"/>
      <c r="V246" s="36"/>
      <c r="W246" s="46"/>
      <c r="X246" s="36"/>
      <c r="Y246" s="46"/>
      <c r="Z246" s="36"/>
      <c r="AA246" s="47"/>
      <c r="AB246" s="36"/>
      <c r="AC246" s="46"/>
      <c r="AD246" s="36"/>
      <c r="AE246" s="36"/>
      <c r="AF246" s="36"/>
      <c r="AG246" s="46"/>
      <c r="AH246" s="48"/>
      <c r="AI246" s="33"/>
      <c r="AJ246" s="33"/>
    </row>
    <row r="247" spans="2:36">
      <c r="B247" s="59"/>
      <c r="C247" s="59"/>
      <c r="D247" s="59"/>
      <c r="E247" s="59"/>
      <c r="F247" s="59"/>
      <c r="G247" s="59"/>
      <c r="H247" s="59"/>
      <c r="I247" s="59"/>
      <c r="J247" s="59"/>
      <c r="K247" s="44"/>
      <c r="L247" s="44"/>
      <c r="M247" s="44"/>
      <c r="N247" s="44"/>
      <c r="O247" s="44"/>
      <c r="P247" s="44"/>
      <c r="Q247" s="44"/>
      <c r="R247" s="44"/>
      <c r="S247" s="44"/>
      <c r="T247" s="44"/>
      <c r="U247" s="45"/>
      <c r="V247" s="36"/>
      <c r="W247" s="46"/>
      <c r="X247" s="36"/>
      <c r="Y247" s="46"/>
      <c r="Z247" s="36"/>
      <c r="AA247" s="47"/>
      <c r="AB247" s="36"/>
      <c r="AC247" s="46"/>
      <c r="AD247" s="36"/>
      <c r="AE247" s="36"/>
      <c r="AF247" s="36"/>
      <c r="AG247" s="46"/>
      <c r="AH247" s="48"/>
      <c r="AI247" s="33"/>
      <c r="AJ247" s="33"/>
    </row>
    <row r="248" spans="2:36">
      <c r="B248" s="59"/>
      <c r="C248" s="59"/>
      <c r="D248" s="59"/>
      <c r="E248" s="59"/>
      <c r="F248" s="59"/>
      <c r="G248" s="59"/>
      <c r="H248" s="59"/>
      <c r="I248" s="59"/>
      <c r="J248" s="59"/>
      <c r="K248" s="44"/>
      <c r="L248" s="44"/>
      <c r="M248" s="44"/>
      <c r="N248" s="44"/>
      <c r="O248" s="44"/>
      <c r="P248" s="44"/>
      <c r="Q248" s="44"/>
      <c r="R248" s="44"/>
      <c r="S248" s="44"/>
      <c r="T248" s="44"/>
      <c r="U248" s="45"/>
      <c r="V248" s="36"/>
      <c r="W248" s="46"/>
      <c r="X248" s="36"/>
      <c r="Y248" s="46"/>
      <c r="Z248" s="36"/>
      <c r="AA248" s="47"/>
      <c r="AB248" s="36"/>
      <c r="AC248" s="46"/>
      <c r="AD248" s="36"/>
      <c r="AE248" s="36"/>
      <c r="AF248" s="36"/>
      <c r="AG248" s="46"/>
      <c r="AH248" s="48"/>
      <c r="AI248" s="33"/>
      <c r="AJ248" s="33"/>
    </row>
    <row r="249" spans="2:36">
      <c r="B249" s="59"/>
      <c r="C249" s="59"/>
      <c r="D249" s="59"/>
      <c r="E249" s="59"/>
      <c r="F249" s="59"/>
      <c r="G249" s="59"/>
      <c r="H249" s="59"/>
      <c r="I249" s="59"/>
      <c r="J249" s="59"/>
      <c r="K249" s="44"/>
      <c r="L249" s="44"/>
      <c r="M249" s="44"/>
      <c r="N249" s="44"/>
      <c r="O249" s="44"/>
      <c r="P249" s="44"/>
      <c r="Q249" s="44"/>
      <c r="R249" s="44"/>
      <c r="S249" s="44"/>
      <c r="T249" s="44"/>
      <c r="U249" s="45"/>
      <c r="V249" s="36"/>
      <c r="W249" s="46"/>
      <c r="X249" s="36"/>
      <c r="Y249" s="46"/>
      <c r="Z249" s="36"/>
      <c r="AA249" s="47"/>
      <c r="AB249" s="36"/>
      <c r="AC249" s="46"/>
      <c r="AD249" s="36"/>
      <c r="AE249" s="36"/>
      <c r="AF249" s="36"/>
      <c r="AG249" s="46"/>
      <c r="AH249" s="48"/>
      <c r="AI249" s="33"/>
      <c r="AJ249" s="33"/>
    </row>
    <row r="250" spans="2:36">
      <c r="B250" s="59"/>
      <c r="C250" s="59"/>
      <c r="D250" s="59"/>
      <c r="E250" s="59"/>
      <c r="F250" s="59"/>
      <c r="G250" s="59"/>
      <c r="H250" s="59"/>
      <c r="I250" s="59"/>
      <c r="J250" s="59"/>
      <c r="K250" s="44"/>
      <c r="L250" s="44"/>
      <c r="M250" s="44"/>
      <c r="N250" s="44"/>
      <c r="O250" s="44"/>
      <c r="P250" s="44"/>
      <c r="Q250" s="44"/>
      <c r="R250" s="44"/>
      <c r="S250" s="44"/>
      <c r="T250" s="44"/>
      <c r="U250" s="45"/>
      <c r="V250" s="36"/>
      <c r="W250" s="46"/>
      <c r="X250" s="36"/>
      <c r="Y250" s="46"/>
      <c r="Z250" s="36"/>
      <c r="AA250" s="47"/>
      <c r="AB250" s="36"/>
      <c r="AC250" s="46"/>
      <c r="AD250" s="36"/>
      <c r="AE250" s="36"/>
      <c r="AF250" s="36"/>
      <c r="AG250" s="46"/>
      <c r="AH250" s="48"/>
      <c r="AI250" s="33"/>
      <c r="AJ250" s="33"/>
    </row>
    <row r="251" spans="2:36">
      <c r="B251" s="59"/>
      <c r="C251" s="59"/>
      <c r="D251" s="59"/>
      <c r="E251" s="59"/>
      <c r="F251" s="59"/>
      <c r="G251" s="59"/>
      <c r="H251" s="59"/>
      <c r="I251" s="59"/>
      <c r="J251" s="59"/>
      <c r="K251" s="44"/>
      <c r="L251" s="44"/>
      <c r="M251" s="44"/>
      <c r="N251" s="44"/>
      <c r="O251" s="44"/>
      <c r="P251" s="44"/>
      <c r="Q251" s="44"/>
      <c r="R251" s="44"/>
      <c r="S251" s="44"/>
      <c r="T251" s="44"/>
      <c r="U251" s="45"/>
      <c r="V251" s="36"/>
      <c r="W251" s="46"/>
      <c r="X251" s="36"/>
      <c r="Y251" s="46"/>
      <c r="Z251" s="36"/>
      <c r="AA251" s="47"/>
      <c r="AB251" s="36"/>
      <c r="AC251" s="46"/>
      <c r="AD251" s="36"/>
      <c r="AE251" s="36"/>
      <c r="AF251" s="36"/>
      <c r="AG251" s="46"/>
      <c r="AH251" s="48"/>
      <c r="AI251" s="33"/>
      <c r="AJ251" s="33"/>
    </row>
    <row r="252" spans="2:36">
      <c r="B252" s="59"/>
      <c r="C252" s="59"/>
      <c r="D252" s="59"/>
      <c r="E252" s="59"/>
      <c r="F252" s="59"/>
      <c r="G252" s="59"/>
      <c r="H252" s="59"/>
      <c r="I252" s="59"/>
      <c r="J252" s="59"/>
      <c r="K252" s="44"/>
      <c r="L252" s="44"/>
      <c r="M252" s="44"/>
      <c r="N252" s="44"/>
      <c r="O252" s="44"/>
      <c r="P252" s="44"/>
      <c r="Q252" s="44"/>
      <c r="R252" s="44"/>
      <c r="S252" s="44"/>
      <c r="T252" s="44"/>
      <c r="U252" s="45"/>
      <c r="V252" s="36"/>
      <c r="W252" s="46"/>
      <c r="X252" s="36"/>
      <c r="Y252" s="46"/>
      <c r="Z252" s="36"/>
      <c r="AA252" s="47"/>
      <c r="AB252" s="36"/>
      <c r="AC252" s="46"/>
      <c r="AD252" s="36"/>
      <c r="AE252" s="36"/>
      <c r="AF252" s="36"/>
      <c r="AG252" s="46"/>
      <c r="AH252" s="48"/>
      <c r="AI252" s="33"/>
      <c r="AJ252" s="33"/>
    </row>
    <row r="253" spans="2:36">
      <c r="B253" s="59"/>
      <c r="C253" s="59"/>
      <c r="D253" s="59"/>
      <c r="E253" s="59"/>
      <c r="F253" s="59"/>
      <c r="G253" s="59"/>
      <c r="H253" s="59"/>
      <c r="I253" s="59"/>
      <c r="J253" s="59"/>
      <c r="K253" s="44"/>
      <c r="L253" s="44"/>
      <c r="M253" s="44"/>
      <c r="N253" s="44"/>
      <c r="O253" s="44"/>
      <c r="P253" s="44"/>
      <c r="Q253" s="44"/>
      <c r="R253" s="44"/>
      <c r="S253" s="44"/>
      <c r="T253" s="44"/>
      <c r="U253" s="45"/>
      <c r="V253" s="36"/>
      <c r="W253" s="46"/>
      <c r="X253" s="36"/>
      <c r="Y253" s="46"/>
      <c r="Z253" s="36"/>
      <c r="AA253" s="47"/>
      <c r="AB253" s="36"/>
      <c r="AC253" s="46"/>
      <c r="AD253" s="36"/>
      <c r="AE253" s="36"/>
      <c r="AF253" s="36"/>
      <c r="AG253" s="46"/>
      <c r="AH253" s="48"/>
      <c r="AI253" s="33"/>
      <c r="AJ253" s="33"/>
    </row>
    <row r="254" spans="2:36">
      <c r="B254" s="59"/>
      <c r="C254" s="59"/>
      <c r="D254" s="59"/>
      <c r="E254" s="59"/>
      <c r="F254" s="59"/>
      <c r="G254" s="59"/>
      <c r="H254" s="59"/>
      <c r="I254" s="59"/>
      <c r="J254" s="59"/>
      <c r="K254" s="44"/>
      <c r="L254" s="44"/>
      <c r="M254" s="44"/>
      <c r="N254" s="44"/>
      <c r="O254" s="44"/>
      <c r="P254" s="44"/>
      <c r="Q254" s="44"/>
      <c r="R254" s="44"/>
      <c r="S254" s="44"/>
      <c r="T254" s="44"/>
      <c r="U254" s="45"/>
      <c r="V254" s="36"/>
      <c r="W254" s="46"/>
      <c r="X254" s="36"/>
      <c r="Y254" s="46"/>
      <c r="Z254" s="36"/>
      <c r="AA254" s="47"/>
      <c r="AB254" s="36"/>
      <c r="AC254" s="46"/>
      <c r="AD254" s="36"/>
      <c r="AE254" s="36"/>
      <c r="AF254" s="36"/>
      <c r="AG254" s="46"/>
      <c r="AH254" s="48"/>
      <c r="AI254" s="33"/>
      <c r="AJ254" s="33"/>
    </row>
    <row r="255" spans="2:36">
      <c r="B255" s="59"/>
      <c r="C255" s="59"/>
      <c r="D255" s="59"/>
      <c r="E255" s="59"/>
      <c r="F255" s="59"/>
      <c r="G255" s="59"/>
      <c r="H255" s="59"/>
      <c r="I255" s="59"/>
      <c r="J255" s="59"/>
      <c r="K255" s="44"/>
      <c r="L255" s="44"/>
      <c r="M255" s="44"/>
      <c r="N255" s="44"/>
      <c r="O255" s="44"/>
      <c r="P255" s="44"/>
      <c r="Q255" s="44"/>
      <c r="R255" s="44"/>
      <c r="S255" s="44"/>
      <c r="T255" s="44"/>
      <c r="U255" s="45"/>
      <c r="V255" s="36"/>
      <c r="W255" s="46"/>
      <c r="X255" s="36"/>
      <c r="Y255" s="46"/>
      <c r="Z255" s="36"/>
      <c r="AA255" s="47"/>
      <c r="AB255" s="36"/>
      <c r="AC255" s="46"/>
      <c r="AD255" s="36"/>
      <c r="AE255" s="36"/>
      <c r="AF255" s="36"/>
      <c r="AG255" s="46"/>
      <c r="AH255" s="48"/>
      <c r="AI255" s="33"/>
      <c r="AJ255" s="33"/>
    </row>
    <row r="256" spans="2:36">
      <c r="B256" s="59"/>
      <c r="C256" s="59"/>
      <c r="D256" s="59"/>
      <c r="E256" s="59"/>
      <c r="F256" s="59"/>
      <c r="G256" s="59"/>
      <c r="H256" s="59"/>
      <c r="I256" s="59"/>
      <c r="J256" s="59"/>
      <c r="K256" s="44"/>
      <c r="L256" s="44"/>
      <c r="M256" s="44"/>
      <c r="N256" s="44"/>
      <c r="O256" s="44"/>
      <c r="P256" s="44"/>
      <c r="Q256" s="44"/>
      <c r="R256" s="44"/>
      <c r="S256" s="44"/>
      <c r="T256" s="44"/>
      <c r="U256" s="45"/>
      <c r="V256" s="36"/>
      <c r="W256" s="46"/>
      <c r="X256" s="36"/>
      <c r="Y256" s="46"/>
      <c r="Z256" s="36"/>
      <c r="AA256" s="47"/>
      <c r="AB256" s="36"/>
      <c r="AC256" s="46"/>
      <c r="AD256" s="36"/>
      <c r="AE256" s="36"/>
      <c r="AF256" s="36"/>
      <c r="AG256" s="46"/>
      <c r="AH256" s="48"/>
      <c r="AI256" s="33"/>
      <c r="AJ256" s="33"/>
    </row>
    <row r="257" spans="2:36">
      <c r="B257" s="59"/>
      <c r="C257" s="59"/>
      <c r="D257" s="59"/>
      <c r="E257" s="59"/>
      <c r="F257" s="59"/>
      <c r="G257" s="59"/>
      <c r="H257" s="59"/>
      <c r="I257" s="59"/>
      <c r="J257" s="59"/>
      <c r="K257" s="44"/>
      <c r="L257" s="44"/>
      <c r="M257" s="44"/>
      <c r="N257" s="44"/>
      <c r="O257" s="44"/>
      <c r="P257" s="44"/>
      <c r="Q257" s="44"/>
      <c r="R257" s="44"/>
      <c r="S257" s="44"/>
      <c r="T257" s="44"/>
      <c r="U257" s="45"/>
      <c r="V257" s="36"/>
      <c r="W257" s="46"/>
      <c r="X257" s="36"/>
      <c r="Y257" s="46"/>
      <c r="Z257" s="36"/>
      <c r="AA257" s="47"/>
      <c r="AB257" s="36"/>
      <c r="AC257" s="46"/>
      <c r="AD257" s="36"/>
      <c r="AE257" s="36"/>
      <c r="AF257" s="36"/>
      <c r="AG257" s="46"/>
      <c r="AH257" s="48"/>
      <c r="AI257" s="33"/>
      <c r="AJ257" s="33"/>
    </row>
    <row r="258" spans="2:36">
      <c r="B258" s="59"/>
      <c r="C258" s="59"/>
      <c r="D258" s="59"/>
      <c r="E258" s="59"/>
      <c r="F258" s="59"/>
      <c r="G258" s="59"/>
      <c r="H258" s="59"/>
      <c r="I258" s="59"/>
      <c r="J258" s="59"/>
      <c r="K258" s="44"/>
      <c r="L258" s="44"/>
      <c r="M258" s="44"/>
      <c r="N258" s="44"/>
      <c r="O258" s="44"/>
      <c r="P258" s="44"/>
      <c r="Q258" s="44"/>
      <c r="R258" s="44"/>
      <c r="S258" s="44"/>
      <c r="T258" s="44"/>
      <c r="U258" s="45"/>
      <c r="V258" s="36"/>
      <c r="W258" s="46"/>
      <c r="X258" s="36"/>
      <c r="Y258" s="46"/>
      <c r="Z258" s="36"/>
      <c r="AA258" s="47"/>
      <c r="AB258" s="36"/>
      <c r="AC258" s="46"/>
      <c r="AD258" s="36"/>
      <c r="AE258" s="36"/>
      <c r="AF258" s="36"/>
      <c r="AG258" s="46"/>
      <c r="AH258" s="48"/>
      <c r="AI258" s="33"/>
      <c r="AJ258" s="33"/>
    </row>
    <row r="259" spans="2:36">
      <c r="B259" s="59"/>
      <c r="C259" s="59"/>
      <c r="D259" s="59"/>
      <c r="E259" s="59"/>
      <c r="F259" s="59"/>
      <c r="G259" s="59"/>
      <c r="H259" s="59"/>
      <c r="I259" s="59"/>
      <c r="J259" s="59"/>
      <c r="K259" s="44"/>
      <c r="L259" s="44"/>
      <c r="M259" s="44"/>
      <c r="N259" s="44"/>
      <c r="O259" s="44"/>
      <c r="P259" s="44"/>
      <c r="Q259" s="44"/>
      <c r="R259" s="44"/>
      <c r="S259" s="44"/>
      <c r="T259" s="44"/>
      <c r="U259" s="45"/>
      <c r="V259" s="36"/>
      <c r="W259" s="46"/>
      <c r="X259" s="36"/>
      <c r="Y259" s="46"/>
      <c r="Z259" s="36"/>
      <c r="AA259" s="47"/>
      <c r="AB259" s="36"/>
      <c r="AC259" s="46"/>
      <c r="AD259" s="36"/>
      <c r="AE259" s="36"/>
      <c r="AF259" s="36"/>
      <c r="AG259" s="46"/>
      <c r="AH259" s="48"/>
      <c r="AI259" s="33"/>
      <c r="AJ259" s="33"/>
    </row>
    <row r="260" spans="2:36">
      <c r="B260" s="59"/>
      <c r="C260" s="59"/>
      <c r="D260" s="59"/>
      <c r="E260" s="59"/>
      <c r="F260" s="59"/>
      <c r="G260" s="59"/>
      <c r="H260" s="59"/>
      <c r="I260" s="59"/>
      <c r="J260" s="59"/>
      <c r="K260" s="44"/>
      <c r="L260" s="44"/>
      <c r="M260" s="44"/>
      <c r="N260" s="44"/>
      <c r="O260" s="44"/>
      <c r="P260" s="44"/>
      <c r="Q260" s="44"/>
      <c r="R260" s="44"/>
      <c r="S260" s="44"/>
      <c r="T260" s="44"/>
      <c r="U260" s="45"/>
      <c r="V260" s="36"/>
      <c r="W260" s="46"/>
      <c r="X260" s="36"/>
      <c r="Y260" s="46"/>
      <c r="Z260" s="36"/>
      <c r="AA260" s="47"/>
      <c r="AB260" s="36"/>
      <c r="AC260" s="46"/>
      <c r="AD260" s="36"/>
      <c r="AE260" s="36"/>
      <c r="AF260" s="36"/>
      <c r="AG260" s="46"/>
      <c r="AH260" s="48"/>
      <c r="AI260" s="33"/>
      <c r="AJ260" s="33"/>
    </row>
    <row r="261" spans="2:36">
      <c r="B261" s="59"/>
      <c r="C261" s="59"/>
      <c r="D261" s="59"/>
      <c r="E261" s="59"/>
      <c r="F261" s="59"/>
      <c r="G261" s="59"/>
      <c r="H261" s="59"/>
      <c r="I261" s="59"/>
      <c r="J261" s="59"/>
      <c r="K261" s="44"/>
      <c r="L261" s="44"/>
      <c r="M261" s="44"/>
      <c r="N261" s="44"/>
      <c r="O261" s="44"/>
      <c r="P261" s="44"/>
      <c r="Q261" s="44"/>
      <c r="R261" s="44"/>
      <c r="S261" s="44"/>
      <c r="T261" s="44"/>
      <c r="U261" s="45"/>
      <c r="V261" s="36"/>
      <c r="W261" s="46"/>
      <c r="X261" s="36"/>
      <c r="Y261" s="46"/>
      <c r="Z261" s="36"/>
      <c r="AA261" s="47"/>
      <c r="AB261" s="36"/>
      <c r="AC261" s="46"/>
      <c r="AD261" s="36"/>
      <c r="AE261" s="36"/>
      <c r="AF261" s="36"/>
      <c r="AG261" s="46"/>
      <c r="AH261" s="48"/>
      <c r="AI261" s="33"/>
      <c r="AJ261" s="33"/>
    </row>
    <row r="262" spans="2:36">
      <c r="B262" s="59"/>
      <c r="C262" s="59"/>
      <c r="D262" s="59"/>
      <c r="E262" s="59"/>
      <c r="F262" s="59"/>
      <c r="G262" s="59"/>
      <c r="H262" s="59"/>
      <c r="I262" s="59"/>
      <c r="J262" s="59"/>
      <c r="K262" s="44"/>
      <c r="L262" s="44"/>
      <c r="M262" s="44"/>
      <c r="N262" s="44"/>
      <c r="O262" s="44"/>
      <c r="P262" s="44"/>
      <c r="Q262" s="44"/>
      <c r="R262" s="44"/>
      <c r="S262" s="44"/>
      <c r="T262" s="44"/>
      <c r="U262" s="45"/>
      <c r="V262" s="36"/>
      <c r="W262" s="46"/>
      <c r="X262" s="36"/>
      <c r="Y262" s="46"/>
      <c r="Z262" s="36"/>
      <c r="AA262" s="47"/>
      <c r="AB262" s="36"/>
      <c r="AC262" s="46"/>
      <c r="AD262" s="36"/>
      <c r="AE262" s="36"/>
      <c r="AF262" s="36"/>
      <c r="AG262" s="46"/>
      <c r="AH262" s="48"/>
      <c r="AI262" s="33"/>
      <c r="AJ262" s="33"/>
    </row>
    <row r="263" spans="2:36">
      <c r="B263" s="59"/>
      <c r="C263" s="59"/>
      <c r="D263" s="59"/>
      <c r="E263" s="59"/>
      <c r="F263" s="59"/>
      <c r="G263" s="59"/>
      <c r="H263" s="59"/>
      <c r="I263" s="59"/>
      <c r="J263" s="59"/>
      <c r="K263" s="44"/>
      <c r="L263" s="44"/>
      <c r="M263" s="44"/>
      <c r="N263" s="44"/>
      <c r="O263" s="44"/>
      <c r="P263" s="44"/>
      <c r="Q263" s="44"/>
      <c r="R263" s="44"/>
      <c r="S263" s="44"/>
      <c r="T263" s="44"/>
      <c r="U263" s="45"/>
      <c r="V263" s="36"/>
      <c r="W263" s="46"/>
      <c r="X263" s="36"/>
      <c r="Y263" s="46"/>
      <c r="Z263" s="36"/>
      <c r="AA263" s="47"/>
      <c r="AB263" s="36"/>
      <c r="AC263" s="46"/>
      <c r="AD263" s="36"/>
      <c r="AE263" s="36"/>
      <c r="AF263" s="36"/>
      <c r="AG263" s="46"/>
      <c r="AH263" s="48"/>
      <c r="AI263" s="33"/>
      <c r="AJ263" s="33"/>
    </row>
    <row r="264" spans="2:36">
      <c r="B264" s="59"/>
      <c r="C264" s="59"/>
      <c r="D264" s="59"/>
      <c r="E264" s="59"/>
      <c r="F264" s="59"/>
      <c r="G264" s="59"/>
      <c r="H264" s="59"/>
      <c r="I264" s="59"/>
      <c r="J264" s="59"/>
      <c r="K264" s="44"/>
      <c r="L264" s="44"/>
      <c r="M264" s="44"/>
      <c r="N264" s="44"/>
      <c r="O264" s="44"/>
      <c r="P264" s="44"/>
      <c r="Q264" s="44"/>
      <c r="R264" s="44"/>
      <c r="S264" s="44"/>
      <c r="T264" s="44"/>
      <c r="U264" s="45"/>
      <c r="V264" s="36"/>
      <c r="W264" s="46"/>
      <c r="X264" s="36"/>
      <c r="Y264" s="46"/>
      <c r="Z264" s="36"/>
      <c r="AA264" s="47"/>
      <c r="AB264" s="36"/>
      <c r="AC264" s="46"/>
      <c r="AD264" s="36"/>
      <c r="AE264" s="36"/>
      <c r="AF264" s="36"/>
      <c r="AG264" s="46"/>
      <c r="AH264" s="48"/>
      <c r="AI264" s="33"/>
      <c r="AJ264" s="33"/>
    </row>
    <row r="265" spans="2:36">
      <c r="B265" s="59"/>
      <c r="C265" s="59"/>
      <c r="D265" s="59"/>
      <c r="E265" s="59"/>
      <c r="F265" s="59"/>
      <c r="G265" s="59"/>
      <c r="H265" s="59"/>
      <c r="I265" s="59"/>
      <c r="J265" s="59"/>
      <c r="K265" s="44"/>
      <c r="L265" s="44"/>
      <c r="M265" s="44"/>
      <c r="N265" s="44"/>
      <c r="O265" s="44"/>
      <c r="P265" s="44"/>
      <c r="Q265" s="44"/>
      <c r="R265" s="44"/>
      <c r="S265" s="44"/>
      <c r="T265" s="44"/>
      <c r="U265" s="45"/>
      <c r="V265" s="36"/>
      <c r="W265" s="46"/>
      <c r="X265" s="36"/>
      <c r="Y265" s="46"/>
      <c r="Z265" s="36"/>
      <c r="AA265" s="47"/>
      <c r="AB265" s="36"/>
      <c r="AC265" s="46"/>
      <c r="AD265" s="36"/>
      <c r="AE265" s="36"/>
      <c r="AF265" s="36"/>
      <c r="AG265" s="46"/>
      <c r="AH265" s="48"/>
      <c r="AI265" s="33"/>
      <c r="AJ265" s="33"/>
    </row>
    <row r="266" spans="2:36">
      <c r="B266" s="59"/>
      <c r="C266" s="59"/>
      <c r="D266" s="59"/>
      <c r="E266" s="59"/>
      <c r="F266" s="59"/>
      <c r="G266" s="59"/>
      <c r="H266" s="59"/>
      <c r="I266" s="59"/>
      <c r="J266" s="59"/>
      <c r="K266" s="44"/>
      <c r="L266" s="44"/>
      <c r="M266" s="44"/>
      <c r="N266" s="44"/>
      <c r="O266" s="44"/>
      <c r="P266" s="44"/>
      <c r="Q266" s="44"/>
      <c r="R266" s="44"/>
      <c r="S266" s="44"/>
      <c r="T266" s="44"/>
      <c r="U266" s="45"/>
      <c r="V266" s="36"/>
      <c r="W266" s="46"/>
      <c r="X266" s="36"/>
      <c r="Y266" s="46"/>
      <c r="Z266" s="36"/>
      <c r="AA266" s="47"/>
      <c r="AB266" s="36"/>
      <c r="AC266" s="46"/>
      <c r="AD266" s="36"/>
      <c r="AE266" s="36"/>
      <c r="AF266" s="36"/>
      <c r="AG266" s="46"/>
      <c r="AH266" s="48"/>
      <c r="AI266" s="33"/>
      <c r="AJ266" s="33"/>
    </row>
    <row r="267" spans="2:36">
      <c r="B267" s="59"/>
      <c r="C267" s="59"/>
      <c r="D267" s="59"/>
      <c r="E267" s="59"/>
      <c r="F267" s="59"/>
      <c r="G267" s="59"/>
      <c r="H267" s="59"/>
      <c r="I267" s="59"/>
      <c r="J267" s="59"/>
      <c r="K267" s="44"/>
      <c r="L267" s="44"/>
      <c r="M267" s="44"/>
      <c r="N267" s="44"/>
      <c r="O267" s="44"/>
      <c r="P267" s="44"/>
      <c r="Q267" s="44"/>
      <c r="R267" s="44"/>
      <c r="S267" s="44"/>
      <c r="T267" s="44"/>
      <c r="U267" s="45"/>
      <c r="V267" s="36"/>
      <c r="W267" s="46"/>
      <c r="X267" s="36"/>
      <c r="Y267" s="46"/>
      <c r="Z267" s="36"/>
      <c r="AA267" s="47"/>
      <c r="AB267" s="36"/>
      <c r="AC267" s="46"/>
      <c r="AD267" s="36"/>
      <c r="AE267" s="36"/>
      <c r="AF267" s="36"/>
      <c r="AG267" s="46"/>
      <c r="AH267" s="48"/>
      <c r="AI267" s="33"/>
      <c r="AJ267" s="33"/>
    </row>
    <row r="268" spans="2:36">
      <c r="B268" s="59"/>
      <c r="C268" s="59"/>
      <c r="D268" s="59"/>
      <c r="E268" s="59"/>
      <c r="F268" s="59"/>
      <c r="G268" s="59"/>
      <c r="H268" s="59"/>
      <c r="I268" s="59"/>
      <c r="J268" s="59"/>
      <c r="K268" s="44"/>
      <c r="L268" s="44"/>
      <c r="M268" s="44"/>
      <c r="N268" s="44"/>
      <c r="O268" s="44"/>
      <c r="P268" s="44"/>
      <c r="Q268" s="44"/>
      <c r="R268" s="44"/>
      <c r="S268" s="44"/>
      <c r="T268" s="44"/>
      <c r="U268" s="45"/>
      <c r="V268" s="36"/>
      <c r="W268" s="46"/>
      <c r="X268" s="36"/>
      <c r="Y268" s="46"/>
      <c r="Z268" s="36"/>
      <c r="AA268" s="47"/>
      <c r="AB268" s="36"/>
      <c r="AC268" s="46"/>
      <c r="AD268" s="36"/>
      <c r="AE268" s="36"/>
      <c r="AF268" s="36"/>
      <c r="AG268" s="46"/>
      <c r="AH268" s="48"/>
      <c r="AI268" s="33"/>
      <c r="AJ268" s="33"/>
    </row>
    <row r="269" spans="2:36">
      <c r="B269" s="59"/>
      <c r="C269" s="59"/>
      <c r="D269" s="59"/>
      <c r="E269" s="59"/>
      <c r="F269" s="59"/>
      <c r="G269" s="59"/>
      <c r="H269" s="59"/>
      <c r="I269" s="59"/>
      <c r="J269" s="59"/>
      <c r="K269" s="44"/>
      <c r="L269" s="44"/>
      <c r="M269" s="44"/>
      <c r="N269" s="44"/>
      <c r="O269" s="44"/>
      <c r="P269" s="44"/>
      <c r="Q269" s="44"/>
      <c r="R269" s="44"/>
      <c r="S269" s="44"/>
      <c r="T269" s="44"/>
      <c r="U269" s="45"/>
      <c r="V269" s="36"/>
      <c r="W269" s="46"/>
      <c r="X269" s="36"/>
      <c r="Y269" s="46"/>
      <c r="Z269" s="36"/>
      <c r="AA269" s="47"/>
      <c r="AB269" s="36"/>
      <c r="AC269" s="46"/>
      <c r="AD269" s="36"/>
      <c r="AE269" s="36"/>
      <c r="AF269" s="36"/>
      <c r="AG269" s="46"/>
      <c r="AH269" s="48"/>
      <c r="AI269" s="33"/>
      <c r="AJ269" s="33"/>
    </row>
    <row r="270" spans="2:36">
      <c r="B270" s="59"/>
      <c r="C270" s="59"/>
      <c r="D270" s="59"/>
      <c r="E270" s="59"/>
      <c r="F270" s="59"/>
      <c r="G270" s="59"/>
      <c r="H270" s="59"/>
      <c r="I270" s="59"/>
      <c r="J270" s="59"/>
      <c r="K270" s="44"/>
      <c r="L270" s="44"/>
      <c r="M270" s="44"/>
      <c r="N270" s="44"/>
      <c r="O270" s="44"/>
      <c r="P270" s="44"/>
      <c r="Q270" s="44"/>
      <c r="R270" s="44"/>
      <c r="S270" s="44"/>
      <c r="T270" s="44"/>
      <c r="U270" s="45"/>
      <c r="V270" s="36"/>
      <c r="W270" s="46"/>
      <c r="X270" s="36"/>
      <c r="Y270" s="46"/>
      <c r="Z270" s="36"/>
      <c r="AA270" s="47"/>
      <c r="AB270" s="36"/>
      <c r="AC270" s="46"/>
      <c r="AD270" s="36"/>
      <c r="AE270" s="36"/>
      <c r="AF270" s="36"/>
      <c r="AG270" s="46"/>
      <c r="AH270" s="48"/>
      <c r="AI270" s="33"/>
      <c r="AJ270" s="33"/>
    </row>
    <row r="271" spans="2:36">
      <c r="B271" s="59"/>
      <c r="C271" s="59"/>
      <c r="D271" s="59"/>
      <c r="E271" s="59"/>
      <c r="F271" s="59"/>
      <c r="G271" s="59"/>
      <c r="H271" s="59"/>
      <c r="I271" s="59"/>
      <c r="J271" s="59"/>
      <c r="K271" s="44"/>
      <c r="L271" s="44"/>
      <c r="M271" s="44"/>
      <c r="N271" s="44"/>
      <c r="O271" s="44"/>
      <c r="P271" s="44"/>
      <c r="Q271" s="44"/>
      <c r="R271" s="44"/>
      <c r="S271" s="44"/>
      <c r="T271" s="44"/>
      <c r="U271" s="45"/>
      <c r="V271" s="36"/>
      <c r="W271" s="46"/>
      <c r="X271" s="36"/>
      <c r="Y271" s="46"/>
      <c r="Z271" s="36"/>
      <c r="AA271" s="47"/>
      <c r="AB271" s="36"/>
      <c r="AC271" s="46"/>
      <c r="AD271" s="36"/>
      <c r="AE271" s="36"/>
      <c r="AF271" s="36"/>
      <c r="AG271" s="46"/>
      <c r="AH271" s="48"/>
      <c r="AI271" s="33"/>
      <c r="AJ271" s="33"/>
    </row>
    <row r="272" spans="2:36">
      <c r="B272" s="59"/>
      <c r="C272" s="59"/>
      <c r="D272" s="59"/>
      <c r="E272" s="59"/>
      <c r="F272" s="59"/>
      <c r="G272" s="59"/>
      <c r="H272" s="59"/>
      <c r="I272" s="59"/>
      <c r="J272" s="59"/>
      <c r="K272" s="44"/>
      <c r="L272" s="44"/>
      <c r="M272" s="44"/>
      <c r="N272" s="44"/>
      <c r="O272" s="44"/>
      <c r="P272" s="44"/>
      <c r="Q272" s="44"/>
      <c r="R272" s="44"/>
      <c r="S272" s="44"/>
      <c r="T272" s="44"/>
      <c r="U272" s="45"/>
      <c r="V272" s="36"/>
      <c r="W272" s="46"/>
      <c r="X272" s="36"/>
      <c r="Y272" s="46"/>
      <c r="Z272" s="36"/>
      <c r="AA272" s="47"/>
      <c r="AB272" s="36"/>
      <c r="AC272" s="46"/>
      <c r="AD272" s="36"/>
      <c r="AE272" s="36"/>
      <c r="AF272" s="36"/>
      <c r="AG272" s="46"/>
      <c r="AH272" s="48"/>
      <c r="AI272" s="33"/>
      <c r="AJ272" s="33"/>
    </row>
    <row r="273" spans="2:36">
      <c r="B273" s="59"/>
      <c r="C273" s="59"/>
      <c r="D273" s="59"/>
      <c r="E273" s="59"/>
      <c r="F273" s="59"/>
      <c r="G273" s="59"/>
      <c r="H273" s="59"/>
      <c r="I273" s="59"/>
      <c r="J273" s="59"/>
      <c r="K273" s="44"/>
      <c r="L273" s="44"/>
      <c r="M273" s="44"/>
      <c r="N273" s="44"/>
      <c r="O273" s="44"/>
      <c r="P273" s="44"/>
      <c r="Q273" s="44"/>
      <c r="R273" s="44"/>
      <c r="S273" s="44"/>
      <c r="T273" s="44"/>
      <c r="U273" s="45"/>
      <c r="V273" s="36"/>
      <c r="W273" s="46"/>
      <c r="X273" s="36"/>
      <c r="Y273" s="46"/>
      <c r="Z273" s="36"/>
      <c r="AA273" s="47"/>
      <c r="AB273" s="36"/>
      <c r="AC273" s="46"/>
      <c r="AD273" s="36"/>
      <c r="AE273" s="36"/>
      <c r="AF273" s="36"/>
      <c r="AG273" s="46"/>
      <c r="AH273" s="48"/>
      <c r="AI273" s="33"/>
      <c r="AJ273" s="33"/>
    </row>
    <row r="274" spans="2:36">
      <c r="B274" s="59"/>
      <c r="C274" s="59"/>
      <c r="D274" s="59"/>
      <c r="E274" s="59"/>
      <c r="F274" s="59"/>
      <c r="G274" s="59"/>
      <c r="H274" s="59"/>
      <c r="I274" s="59"/>
      <c r="J274" s="59"/>
      <c r="K274" s="44"/>
      <c r="L274" s="44"/>
      <c r="M274" s="44"/>
      <c r="N274" s="44"/>
      <c r="O274" s="44"/>
      <c r="P274" s="44"/>
      <c r="Q274" s="44"/>
      <c r="R274" s="44"/>
      <c r="S274" s="44"/>
      <c r="T274" s="44"/>
      <c r="U274" s="45"/>
      <c r="V274" s="36"/>
      <c r="W274" s="46"/>
      <c r="X274" s="36"/>
      <c r="Y274" s="46"/>
      <c r="Z274" s="36"/>
      <c r="AA274" s="47"/>
      <c r="AB274" s="36"/>
      <c r="AC274" s="46"/>
      <c r="AD274" s="36"/>
      <c r="AE274" s="36"/>
      <c r="AF274" s="36"/>
      <c r="AG274" s="46"/>
      <c r="AH274" s="48"/>
      <c r="AI274" s="33"/>
      <c r="AJ274" s="33"/>
    </row>
    <row r="275" spans="2:36">
      <c r="B275" s="59"/>
      <c r="C275" s="59"/>
      <c r="D275" s="59"/>
      <c r="E275" s="59"/>
      <c r="F275" s="59"/>
      <c r="G275" s="59"/>
      <c r="H275" s="59"/>
      <c r="I275" s="59"/>
      <c r="J275" s="59"/>
      <c r="K275" s="44"/>
      <c r="L275" s="44"/>
      <c r="M275" s="44"/>
      <c r="N275" s="44"/>
      <c r="O275" s="44"/>
      <c r="P275" s="44"/>
      <c r="Q275" s="44"/>
      <c r="R275" s="44"/>
      <c r="S275" s="44"/>
      <c r="T275" s="44"/>
      <c r="U275" s="45"/>
      <c r="V275" s="36"/>
      <c r="W275" s="46"/>
      <c r="X275" s="36"/>
      <c r="Y275" s="46"/>
      <c r="Z275" s="36"/>
      <c r="AA275" s="47"/>
      <c r="AB275" s="36"/>
      <c r="AC275" s="46"/>
      <c r="AD275" s="36"/>
      <c r="AE275" s="36"/>
      <c r="AF275" s="36"/>
      <c r="AG275" s="46"/>
      <c r="AH275" s="48"/>
      <c r="AI275" s="33"/>
      <c r="AJ275" s="33"/>
    </row>
    <row r="276" spans="2:36">
      <c r="B276" s="59"/>
      <c r="C276" s="59"/>
      <c r="D276" s="59"/>
      <c r="E276" s="59"/>
      <c r="F276" s="59"/>
      <c r="G276" s="59"/>
      <c r="H276" s="59"/>
      <c r="I276" s="59"/>
      <c r="J276" s="59"/>
      <c r="K276" s="44"/>
      <c r="L276" s="44"/>
      <c r="M276" s="44"/>
      <c r="N276" s="44"/>
      <c r="O276" s="44"/>
      <c r="P276" s="44"/>
      <c r="Q276" s="44"/>
      <c r="R276" s="44"/>
      <c r="S276" s="44"/>
      <c r="T276" s="44"/>
      <c r="U276" s="45"/>
      <c r="V276" s="36"/>
      <c r="W276" s="46"/>
      <c r="X276" s="36"/>
      <c r="Y276" s="46"/>
      <c r="Z276" s="36"/>
      <c r="AA276" s="47"/>
      <c r="AB276" s="36"/>
      <c r="AC276" s="46"/>
      <c r="AD276" s="36"/>
      <c r="AE276" s="36"/>
      <c r="AF276" s="36"/>
      <c r="AG276" s="46"/>
      <c r="AH276" s="48"/>
      <c r="AI276" s="33"/>
      <c r="AJ276" s="33"/>
    </row>
    <row r="277" spans="2:36">
      <c r="B277" s="59"/>
      <c r="C277" s="59"/>
      <c r="D277" s="59"/>
      <c r="E277" s="59"/>
      <c r="F277" s="59"/>
      <c r="G277" s="59"/>
      <c r="H277" s="59"/>
      <c r="I277" s="59"/>
      <c r="J277" s="59"/>
      <c r="K277" s="44"/>
      <c r="L277" s="44"/>
      <c r="M277" s="44"/>
      <c r="N277" s="44"/>
      <c r="O277" s="44"/>
      <c r="P277" s="44"/>
      <c r="Q277" s="44"/>
      <c r="R277" s="44"/>
      <c r="S277" s="44"/>
      <c r="T277" s="44"/>
      <c r="U277" s="45"/>
      <c r="V277" s="36"/>
      <c r="W277" s="46"/>
      <c r="X277" s="36"/>
      <c r="Y277" s="46"/>
      <c r="Z277" s="36"/>
      <c r="AA277" s="47"/>
      <c r="AB277" s="36"/>
      <c r="AC277" s="46"/>
      <c r="AD277" s="36"/>
      <c r="AE277" s="36"/>
      <c r="AF277" s="36"/>
      <c r="AG277" s="46"/>
      <c r="AH277" s="48"/>
      <c r="AI277" s="33"/>
      <c r="AJ277" s="33"/>
    </row>
    <row r="278" spans="2:36">
      <c r="B278" s="59"/>
      <c r="C278" s="59"/>
      <c r="D278" s="59"/>
      <c r="E278" s="59"/>
      <c r="F278" s="59"/>
      <c r="G278" s="59"/>
      <c r="H278" s="59"/>
      <c r="I278" s="59"/>
      <c r="J278" s="59"/>
      <c r="K278" s="44"/>
      <c r="L278" s="44"/>
      <c r="M278" s="44"/>
      <c r="N278" s="44"/>
      <c r="O278" s="44"/>
      <c r="P278" s="44"/>
      <c r="Q278" s="44"/>
      <c r="R278" s="44"/>
      <c r="S278" s="44"/>
      <c r="T278" s="44"/>
      <c r="U278" s="45"/>
      <c r="V278" s="36"/>
      <c r="W278" s="46"/>
      <c r="X278" s="36"/>
      <c r="Y278" s="46"/>
      <c r="Z278" s="36"/>
      <c r="AA278" s="47"/>
      <c r="AB278" s="36"/>
      <c r="AC278" s="46"/>
      <c r="AD278" s="36"/>
      <c r="AE278" s="36"/>
      <c r="AF278" s="36"/>
      <c r="AG278" s="46"/>
      <c r="AH278" s="48"/>
      <c r="AI278" s="33"/>
      <c r="AJ278" s="33"/>
    </row>
    <row r="279" spans="2:36">
      <c r="B279" s="59"/>
      <c r="C279" s="59"/>
      <c r="D279" s="59"/>
      <c r="E279" s="59"/>
      <c r="F279" s="59"/>
      <c r="G279" s="59"/>
      <c r="H279" s="59"/>
      <c r="I279" s="59"/>
      <c r="J279" s="59"/>
      <c r="K279" s="44"/>
      <c r="L279" s="44"/>
      <c r="M279" s="44"/>
      <c r="N279" s="44"/>
      <c r="O279" s="44"/>
      <c r="P279" s="44"/>
      <c r="Q279" s="44"/>
      <c r="R279" s="44"/>
      <c r="S279" s="44"/>
      <c r="T279" s="44"/>
      <c r="U279" s="45"/>
      <c r="V279" s="36"/>
      <c r="W279" s="46"/>
      <c r="X279" s="36"/>
      <c r="Y279" s="46"/>
      <c r="Z279" s="36"/>
      <c r="AA279" s="47"/>
      <c r="AB279" s="36"/>
      <c r="AC279" s="46"/>
      <c r="AD279" s="36"/>
      <c r="AE279" s="36"/>
      <c r="AF279" s="36"/>
      <c r="AG279" s="46"/>
      <c r="AH279" s="48"/>
      <c r="AI279" s="33"/>
      <c r="AJ279" s="33"/>
    </row>
    <row r="280" spans="2:36">
      <c r="B280" s="59"/>
      <c r="C280" s="59"/>
      <c r="D280" s="59"/>
      <c r="E280" s="59"/>
      <c r="F280" s="59"/>
      <c r="G280" s="59"/>
      <c r="H280" s="59"/>
      <c r="I280" s="59"/>
      <c r="J280" s="59"/>
      <c r="K280" s="44"/>
      <c r="L280" s="44"/>
      <c r="M280" s="44"/>
      <c r="N280" s="44"/>
      <c r="O280" s="44"/>
      <c r="P280" s="44"/>
      <c r="Q280" s="44"/>
      <c r="R280" s="44"/>
      <c r="S280" s="44"/>
      <c r="T280" s="44"/>
      <c r="U280" s="45"/>
      <c r="V280" s="36"/>
      <c r="W280" s="46"/>
      <c r="X280" s="36"/>
      <c r="Y280" s="46"/>
      <c r="Z280" s="36"/>
      <c r="AA280" s="47"/>
      <c r="AB280" s="36"/>
      <c r="AC280" s="46"/>
      <c r="AD280" s="36"/>
      <c r="AE280" s="36"/>
      <c r="AF280" s="36"/>
      <c r="AG280" s="46"/>
      <c r="AH280" s="48"/>
      <c r="AI280" s="33"/>
      <c r="AJ280" s="33"/>
    </row>
    <row r="281" spans="2:36">
      <c r="B281" s="59"/>
      <c r="C281" s="59"/>
      <c r="D281" s="59"/>
      <c r="E281" s="59"/>
      <c r="F281" s="59"/>
      <c r="G281" s="59"/>
      <c r="H281" s="59"/>
      <c r="I281" s="59"/>
      <c r="J281" s="59"/>
      <c r="K281" s="44"/>
      <c r="L281" s="44"/>
      <c r="M281" s="44"/>
      <c r="N281" s="44"/>
      <c r="O281" s="44"/>
      <c r="P281" s="44"/>
      <c r="Q281" s="44"/>
      <c r="R281" s="44"/>
      <c r="S281" s="44"/>
      <c r="T281" s="44"/>
      <c r="U281" s="45"/>
      <c r="V281" s="36"/>
      <c r="W281" s="46"/>
      <c r="X281" s="36"/>
      <c r="Y281" s="46"/>
      <c r="Z281" s="36"/>
      <c r="AA281" s="47"/>
      <c r="AB281" s="36"/>
      <c r="AC281" s="46"/>
      <c r="AD281" s="36"/>
      <c r="AE281" s="36"/>
      <c r="AF281" s="36"/>
      <c r="AG281" s="46"/>
      <c r="AH281" s="48"/>
      <c r="AI281" s="33"/>
      <c r="AJ281" s="33"/>
    </row>
    <row r="282" spans="2:36">
      <c r="B282" s="59"/>
      <c r="C282" s="59"/>
      <c r="D282" s="59"/>
      <c r="E282" s="59"/>
      <c r="F282" s="59"/>
      <c r="G282" s="59"/>
      <c r="H282" s="59"/>
      <c r="I282" s="59"/>
      <c r="J282" s="59"/>
      <c r="K282" s="44"/>
      <c r="L282" s="44"/>
      <c r="M282" s="44"/>
      <c r="N282" s="44"/>
      <c r="O282" s="44"/>
      <c r="P282" s="44"/>
      <c r="Q282" s="44"/>
      <c r="R282" s="44"/>
      <c r="S282" s="44"/>
      <c r="T282" s="44"/>
      <c r="U282" s="45"/>
      <c r="V282" s="36"/>
      <c r="W282" s="46"/>
      <c r="X282" s="36"/>
      <c r="Y282" s="46"/>
      <c r="Z282" s="36"/>
      <c r="AA282" s="47"/>
      <c r="AB282" s="36"/>
      <c r="AC282" s="46"/>
      <c r="AD282" s="36"/>
      <c r="AE282" s="36"/>
      <c r="AF282" s="36"/>
      <c r="AG282" s="46"/>
      <c r="AH282" s="48"/>
      <c r="AI282" s="33"/>
      <c r="AJ282" s="33"/>
    </row>
    <row r="283" spans="2:36">
      <c r="B283" s="59"/>
      <c r="C283" s="59"/>
      <c r="D283" s="59"/>
      <c r="E283" s="59"/>
      <c r="F283" s="59"/>
      <c r="G283" s="59"/>
      <c r="H283" s="59"/>
      <c r="I283" s="59"/>
      <c r="J283" s="59"/>
      <c r="K283" s="44"/>
      <c r="L283" s="44"/>
      <c r="M283" s="44"/>
      <c r="N283" s="44"/>
      <c r="O283" s="44"/>
      <c r="P283" s="44"/>
      <c r="Q283" s="44"/>
      <c r="R283" s="44"/>
      <c r="S283" s="44"/>
      <c r="T283" s="44"/>
      <c r="U283" s="45"/>
      <c r="V283" s="36"/>
      <c r="W283" s="46"/>
      <c r="X283" s="36"/>
      <c r="Y283" s="46"/>
      <c r="Z283" s="36"/>
      <c r="AA283" s="47"/>
      <c r="AB283" s="36"/>
      <c r="AC283" s="46"/>
      <c r="AD283" s="36"/>
      <c r="AE283" s="36"/>
      <c r="AF283" s="36"/>
      <c r="AG283" s="46"/>
      <c r="AH283" s="48"/>
      <c r="AI283" s="33"/>
      <c r="AJ283" s="33"/>
    </row>
    <row r="284" spans="2:36">
      <c r="B284" s="59"/>
      <c r="C284" s="59"/>
      <c r="D284" s="59"/>
      <c r="E284" s="59"/>
      <c r="F284" s="59"/>
      <c r="G284" s="59"/>
      <c r="H284" s="59"/>
      <c r="I284" s="59"/>
      <c r="J284" s="59"/>
      <c r="K284" s="44"/>
      <c r="L284" s="44"/>
      <c r="M284" s="44"/>
      <c r="N284" s="44"/>
      <c r="O284" s="44"/>
      <c r="P284" s="44"/>
      <c r="Q284" s="44"/>
      <c r="R284" s="44"/>
      <c r="S284" s="44"/>
      <c r="T284" s="44"/>
      <c r="U284" s="45"/>
      <c r="V284" s="36"/>
      <c r="W284" s="46"/>
      <c r="X284" s="36"/>
      <c r="Y284" s="46"/>
      <c r="Z284" s="36"/>
      <c r="AA284" s="47"/>
      <c r="AB284" s="36"/>
      <c r="AC284" s="46"/>
      <c r="AD284" s="36"/>
      <c r="AE284" s="36"/>
      <c r="AF284" s="36"/>
      <c r="AG284" s="46"/>
      <c r="AH284" s="48"/>
      <c r="AI284" s="33"/>
      <c r="AJ284" s="33"/>
    </row>
    <row r="285" spans="2:36">
      <c r="B285" s="59"/>
      <c r="C285" s="59"/>
      <c r="D285" s="59"/>
      <c r="E285" s="59"/>
      <c r="F285" s="59"/>
      <c r="G285" s="59"/>
      <c r="H285" s="59"/>
      <c r="I285" s="59"/>
      <c r="J285" s="59"/>
      <c r="K285" s="44"/>
      <c r="L285" s="44"/>
      <c r="M285" s="44"/>
      <c r="N285" s="44"/>
      <c r="O285" s="44"/>
      <c r="P285" s="44"/>
      <c r="Q285" s="44"/>
      <c r="R285" s="44"/>
      <c r="S285" s="44"/>
      <c r="T285" s="44"/>
      <c r="U285" s="45"/>
      <c r="V285" s="36"/>
      <c r="W285" s="46"/>
      <c r="X285" s="36"/>
      <c r="Y285" s="46"/>
      <c r="Z285" s="36"/>
      <c r="AA285" s="47"/>
      <c r="AB285" s="36"/>
      <c r="AC285" s="46"/>
      <c r="AD285" s="36"/>
      <c r="AE285" s="36"/>
      <c r="AF285" s="36"/>
      <c r="AG285" s="46"/>
      <c r="AH285" s="48"/>
      <c r="AI285" s="33"/>
      <c r="AJ285" s="33"/>
    </row>
    <row r="286" spans="2:36">
      <c r="B286" s="59"/>
      <c r="C286" s="59"/>
      <c r="D286" s="59"/>
      <c r="E286" s="59"/>
      <c r="F286" s="59"/>
      <c r="G286" s="59"/>
      <c r="H286" s="59"/>
      <c r="I286" s="59"/>
      <c r="J286" s="59"/>
      <c r="K286" s="44"/>
      <c r="L286" s="44"/>
      <c r="M286" s="44"/>
      <c r="N286" s="44"/>
      <c r="O286" s="44"/>
      <c r="P286" s="44"/>
      <c r="Q286" s="44"/>
      <c r="R286" s="44"/>
      <c r="S286" s="44"/>
      <c r="T286" s="44"/>
      <c r="U286" s="45"/>
      <c r="V286" s="36"/>
      <c r="W286" s="46"/>
      <c r="X286" s="36"/>
      <c r="Y286" s="46"/>
      <c r="Z286" s="36"/>
      <c r="AA286" s="47"/>
      <c r="AB286" s="36"/>
      <c r="AC286" s="46"/>
      <c r="AD286" s="36"/>
      <c r="AE286" s="36"/>
      <c r="AF286" s="36"/>
      <c r="AG286" s="46"/>
      <c r="AH286" s="48"/>
      <c r="AI286" s="33"/>
      <c r="AJ286" s="33"/>
    </row>
    <row r="287" spans="2:36">
      <c r="B287" s="59"/>
      <c r="C287" s="59"/>
      <c r="D287" s="59"/>
      <c r="E287" s="59"/>
      <c r="F287" s="59"/>
      <c r="G287" s="59"/>
      <c r="H287" s="59"/>
      <c r="I287" s="59"/>
      <c r="J287" s="59"/>
      <c r="K287" s="44"/>
      <c r="L287" s="44"/>
      <c r="M287" s="44"/>
      <c r="N287" s="44"/>
      <c r="O287" s="44"/>
      <c r="P287" s="44"/>
      <c r="Q287" s="44"/>
      <c r="R287" s="44"/>
      <c r="S287" s="44"/>
      <c r="T287" s="44"/>
      <c r="U287" s="45"/>
      <c r="V287" s="36"/>
      <c r="W287" s="46"/>
      <c r="X287" s="36"/>
      <c r="Y287" s="46"/>
      <c r="Z287" s="36"/>
      <c r="AA287" s="47"/>
      <c r="AB287" s="36"/>
      <c r="AC287" s="46"/>
      <c r="AD287" s="36"/>
      <c r="AE287" s="36"/>
      <c r="AF287" s="36"/>
      <c r="AG287" s="46"/>
      <c r="AH287" s="48"/>
      <c r="AI287" s="33"/>
      <c r="AJ287" s="33"/>
    </row>
    <row r="288" spans="2:36">
      <c r="B288" s="59"/>
      <c r="C288" s="59"/>
      <c r="D288" s="59"/>
      <c r="E288" s="59"/>
      <c r="F288" s="59"/>
      <c r="G288" s="59"/>
      <c r="H288" s="59"/>
      <c r="I288" s="59"/>
      <c r="J288" s="59"/>
      <c r="K288" s="44"/>
      <c r="L288" s="44"/>
      <c r="M288" s="44"/>
      <c r="N288" s="44"/>
      <c r="O288" s="44"/>
      <c r="P288" s="44"/>
      <c r="Q288" s="44"/>
      <c r="R288" s="44"/>
      <c r="S288" s="44"/>
      <c r="T288" s="44"/>
      <c r="U288" s="45"/>
      <c r="V288" s="36"/>
      <c r="W288" s="46"/>
      <c r="X288" s="36"/>
      <c r="Y288" s="46"/>
      <c r="Z288" s="36"/>
      <c r="AA288" s="47"/>
      <c r="AB288" s="36"/>
      <c r="AC288" s="46"/>
      <c r="AD288" s="36"/>
      <c r="AE288" s="36"/>
      <c r="AF288" s="36"/>
      <c r="AG288" s="46"/>
      <c r="AH288" s="48"/>
      <c r="AI288" s="33"/>
      <c r="AJ288" s="33"/>
    </row>
    <row r="289" spans="2:36">
      <c r="B289" s="59"/>
      <c r="C289" s="59"/>
      <c r="D289" s="59"/>
      <c r="E289" s="59"/>
      <c r="F289" s="59"/>
      <c r="G289" s="59"/>
      <c r="H289" s="59"/>
      <c r="I289" s="59"/>
      <c r="J289" s="59"/>
      <c r="K289" s="44"/>
      <c r="L289" s="44"/>
      <c r="M289" s="44"/>
      <c r="N289" s="44"/>
      <c r="O289" s="44"/>
      <c r="P289" s="44"/>
      <c r="Q289" s="44"/>
      <c r="R289" s="44"/>
      <c r="S289" s="44"/>
      <c r="T289" s="44"/>
      <c r="U289" s="45"/>
      <c r="V289" s="36"/>
      <c r="W289" s="46"/>
      <c r="X289" s="36"/>
      <c r="Y289" s="46"/>
      <c r="Z289" s="36"/>
      <c r="AA289" s="47"/>
      <c r="AB289" s="36"/>
      <c r="AC289" s="46"/>
      <c r="AD289" s="36"/>
      <c r="AE289" s="36"/>
      <c r="AF289" s="36"/>
      <c r="AG289" s="46"/>
      <c r="AH289" s="48"/>
      <c r="AI289" s="33"/>
      <c r="AJ289" s="33"/>
    </row>
    <row r="290" spans="2:36">
      <c r="B290" s="59"/>
      <c r="C290" s="59"/>
      <c r="D290" s="59"/>
      <c r="E290" s="59"/>
      <c r="F290" s="59"/>
      <c r="G290" s="59"/>
      <c r="H290" s="59"/>
      <c r="I290" s="59"/>
      <c r="J290" s="59"/>
      <c r="K290" s="44"/>
      <c r="L290" s="44"/>
      <c r="M290" s="44"/>
      <c r="N290" s="44"/>
      <c r="O290" s="44"/>
      <c r="P290" s="44"/>
      <c r="Q290" s="44"/>
      <c r="R290" s="44"/>
      <c r="S290" s="44"/>
      <c r="T290" s="44"/>
      <c r="U290" s="45"/>
      <c r="V290" s="36"/>
      <c r="W290" s="46"/>
      <c r="X290" s="36"/>
      <c r="Y290" s="46"/>
      <c r="Z290" s="36"/>
      <c r="AA290" s="47"/>
      <c r="AB290" s="36"/>
      <c r="AC290" s="46"/>
      <c r="AD290" s="36"/>
      <c r="AE290" s="36"/>
      <c r="AF290" s="36"/>
      <c r="AG290" s="46"/>
      <c r="AH290" s="48"/>
      <c r="AI290" s="33"/>
      <c r="AJ290" s="33"/>
    </row>
    <row r="291" spans="2:36">
      <c r="B291" s="59"/>
      <c r="C291" s="59"/>
      <c r="D291" s="59"/>
      <c r="E291" s="59"/>
      <c r="F291" s="59"/>
      <c r="G291" s="59"/>
      <c r="H291" s="59"/>
      <c r="I291" s="59"/>
      <c r="J291" s="59"/>
      <c r="K291" s="44"/>
      <c r="L291" s="44"/>
      <c r="M291" s="44"/>
      <c r="N291" s="44"/>
      <c r="O291" s="44"/>
      <c r="P291" s="44"/>
      <c r="Q291" s="44"/>
      <c r="R291" s="44"/>
      <c r="S291" s="44"/>
      <c r="T291" s="44"/>
      <c r="U291" s="45"/>
      <c r="V291" s="36"/>
      <c r="W291" s="46"/>
      <c r="X291" s="36"/>
      <c r="Y291" s="46"/>
      <c r="Z291" s="36"/>
      <c r="AA291" s="47"/>
      <c r="AB291" s="36"/>
      <c r="AC291" s="46"/>
      <c r="AD291" s="36"/>
      <c r="AE291" s="36"/>
      <c r="AF291" s="36"/>
      <c r="AG291" s="46"/>
      <c r="AH291" s="48"/>
      <c r="AI291" s="33"/>
      <c r="AJ291" s="33"/>
    </row>
    <row r="292" spans="2:36">
      <c r="B292" s="59"/>
      <c r="C292" s="59"/>
      <c r="D292" s="59"/>
      <c r="E292" s="59"/>
      <c r="F292" s="59"/>
      <c r="G292" s="59"/>
      <c r="H292" s="59"/>
      <c r="I292" s="59"/>
      <c r="J292" s="59"/>
      <c r="K292" s="44"/>
      <c r="L292" s="44"/>
      <c r="M292" s="44"/>
      <c r="N292" s="44"/>
      <c r="O292" s="44"/>
      <c r="P292" s="44"/>
      <c r="Q292" s="44"/>
      <c r="R292" s="44"/>
      <c r="S292" s="44"/>
      <c r="T292" s="44"/>
      <c r="U292" s="45"/>
      <c r="V292" s="36"/>
      <c r="W292" s="46"/>
      <c r="X292" s="36"/>
      <c r="Y292" s="46"/>
      <c r="Z292" s="36"/>
      <c r="AA292" s="47"/>
      <c r="AB292" s="36"/>
      <c r="AC292" s="46"/>
      <c r="AD292" s="36"/>
      <c r="AE292" s="36"/>
      <c r="AF292" s="36"/>
      <c r="AG292" s="46"/>
      <c r="AH292" s="48"/>
      <c r="AI292" s="33"/>
      <c r="AJ292" s="33"/>
    </row>
    <row r="293" spans="2:36">
      <c r="B293" s="59"/>
      <c r="C293" s="59"/>
      <c r="D293" s="59"/>
      <c r="E293" s="59"/>
      <c r="F293" s="59"/>
      <c r="G293" s="59"/>
      <c r="H293" s="59"/>
      <c r="I293" s="59"/>
      <c r="J293" s="59"/>
      <c r="K293" s="44"/>
      <c r="L293" s="44"/>
      <c r="M293" s="44"/>
      <c r="N293" s="44"/>
      <c r="O293" s="44"/>
      <c r="P293" s="44"/>
      <c r="Q293" s="44"/>
      <c r="R293" s="44"/>
      <c r="S293" s="44"/>
      <c r="T293" s="44"/>
      <c r="U293" s="45"/>
      <c r="V293" s="36"/>
      <c r="W293" s="46"/>
      <c r="X293" s="36"/>
      <c r="Y293" s="46"/>
      <c r="Z293" s="36"/>
      <c r="AA293" s="47"/>
      <c r="AB293" s="36"/>
      <c r="AC293" s="46"/>
      <c r="AD293" s="36"/>
      <c r="AE293" s="36"/>
      <c r="AF293" s="36"/>
      <c r="AG293" s="46"/>
      <c r="AH293" s="48"/>
      <c r="AI293" s="33"/>
      <c r="AJ293" s="33"/>
    </row>
    <row r="294" spans="2:36">
      <c r="B294" s="59"/>
      <c r="C294" s="59"/>
      <c r="D294" s="59"/>
      <c r="E294" s="59"/>
      <c r="F294" s="59"/>
      <c r="G294" s="59"/>
      <c r="H294" s="59"/>
      <c r="I294" s="59"/>
      <c r="J294" s="59"/>
      <c r="K294" s="44"/>
      <c r="L294" s="44"/>
      <c r="M294" s="44"/>
      <c r="N294" s="44"/>
      <c r="O294" s="44"/>
      <c r="P294" s="44"/>
      <c r="Q294" s="44"/>
      <c r="R294" s="44"/>
      <c r="S294" s="44"/>
      <c r="T294" s="44"/>
      <c r="U294" s="45"/>
      <c r="V294" s="36"/>
      <c r="W294" s="46"/>
      <c r="X294" s="36"/>
      <c r="Y294" s="46"/>
      <c r="Z294" s="36"/>
      <c r="AA294" s="47"/>
      <c r="AB294" s="36"/>
      <c r="AC294" s="46"/>
      <c r="AD294" s="36"/>
      <c r="AE294" s="36"/>
      <c r="AF294" s="36"/>
      <c r="AG294" s="46"/>
      <c r="AH294" s="48"/>
      <c r="AI294" s="33"/>
      <c r="AJ294" s="33"/>
    </row>
    <row r="295" spans="2:36">
      <c r="B295" s="59"/>
      <c r="C295" s="59"/>
      <c r="D295" s="59"/>
      <c r="E295" s="59"/>
      <c r="F295" s="59"/>
      <c r="G295" s="59"/>
      <c r="H295" s="59"/>
      <c r="I295" s="59"/>
      <c r="J295" s="59"/>
      <c r="K295" s="44"/>
      <c r="L295" s="44"/>
      <c r="M295" s="44"/>
      <c r="N295" s="44"/>
      <c r="O295" s="44"/>
      <c r="P295" s="44"/>
      <c r="Q295" s="44"/>
      <c r="R295" s="44"/>
      <c r="S295" s="44"/>
      <c r="T295" s="44"/>
      <c r="U295" s="45"/>
      <c r="V295" s="36"/>
      <c r="W295" s="46"/>
      <c r="X295" s="36"/>
      <c r="Y295" s="46"/>
      <c r="Z295" s="36"/>
      <c r="AA295" s="47"/>
      <c r="AB295" s="36"/>
      <c r="AC295" s="46"/>
      <c r="AD295" s="36"/>
      <c r="AE295" s="36"/>
      <c r="AF295" s="36"/>
      <c r="AG295" s="46"/>
      <c r="AH295" s="48"/>
      <c r="AI295" s="33"/>
      <c r="AJ295" s="33"/>
    </row>
    <row r="296" spans="2:36">
      <c r="B296" s="59"/>
      <c r="C296" s="59"/>
      <c r="D296" s="59"/>
      <c r="E296" s="59"/>
      <c r="F296" s="59"/>
      <c r="G296" s="59"/>
      <c r="H296" s="59"/>
      <c r="I296" s="59"/>
      <c r="J296" s="59"/>
      <c r="K296" s="44"/>
      <c r="L296" s="44"/>
      <c r="M296" s="44"/>
      <c r="N296" s="44"/>
      <c r="O296" s="44"/>
      <c r="P296" s="44"/>
      <c r="Q296" s="44"/>
      <c r="R296" s="44"/>
      <c r="S296" s="44"/>
      <c r="T296" s="44"/>
      <c r="U296" s="45"/>
      <c r="V296" s="36"/>
      <c r="W296" s="46"/>
      <c r="X296" s="36"/>
      <c r="Y296" s="46"/>
      <c r="Z296" s="36"/>
      <c r="AA296" s="47"/>
      <c r="AB296" s="36"/>
      <c r="AC296" s="46"/>
      <c r="AD296" s="36"/>
      <c r="AE296" s="36"/>
      <c r="AF296" s="36"/>
      <c r="AG296" s="46"/>
      <c r="AH296" s="48"/>
      <c r="AI296" s="33"/>
      <c r="AJ296" s="33"/>
    </row>
    <row r="297" spans="2:36">
      <c r="B297" s="59"/>
      <c r="C297" s="59"/>
      <c r="D297" s="59"/>
      <c r="E297" s="59"/>
      <c r="F297" s="59"/>
      <c r="G297" s="59"/>
      <c r="H297" s="59"/>
      <c r="I297" s="59"/>
      <c r="J297" s="59"/>
      <c r="K297" s="44"/>
      <c r="L297" s="44"/>
      <c r="M297" s="44"/>
      <c r="N297" s="44"/>
      <c r="O297" s="44"/>
      <c r="P297" s="44"/>
      <c r="Q297" s="44"/>
      <c r="R297" s="44"/>
      <c r="S297" s="44"/>
      <c r="T297" s="44"/>
      <c r="U297" s="45"/>
      <c r="V297" s="36"/>
      <c r="W297" s="46"/>
      <c r="X297" s="36"/>
      <c r="Y297" s="46"/>
      <c r="Z297" s="36"/>
      <c r="AA297" s="47"/>
      <c r="AB297" s="36"/>
      <c r="AC297" s="46"/>
      <c r="AD297" s="36"/>
      <c r="AE297" s="36"/>
      <c r="AF297" s="36"/>
      <c r="AG297" s="46"/>
      <c r="AH297" s="48"/>
      <c r="AI297" s="33"/>
      <c r="AJ297" s="33"/>
    </row>
    <row r="298" spans="2:36">
      <c r="B298" s="59"/>
      <c r="C298" s="59"/>
      <c r="D298" s="59"/>
      <c r="E298" s="59"/>
      <c r="F298" s="59"/>
      <c r="G298" s="59"/>
      <c r="H298" s="59"/>
      <c r="I298" s="59"/>
      <c r="J298" s="59"/>
      <c r="K298" s="44"/>
      <c r="L298" s="44"/>
      <c r="M298" s="44"/>
      <c r="N298" s="44"/>
      <c r="O298" s="44"/>
      <c r="P298" s="44"/>
      <c r="Q298" s="44"/>
      <c r="R298" s="44"/>
      <c r="S298" s="44"/>
      <c r="T298" s="44"/>
      <c r="U298" s="45"/>
      <c r="V298" s="36"/>
      <c r="W298" s="46"/>
      <c r="X298" s="36"/>
      <c r="Y298" s="46"/>
      <c r="Z298" s="36"/>
      <c r="AA298" s="47"/>
      <c r="AB298" s="36"/>
      <c r="AC298" s="46"/>
      <c r="AD298" s="36"/>
      <c r="AE298" s="36"/>
      <c r="AF298" s="36"/>
      <c r="AG298" s="46"/>
      <c r="AH298" s="48"/>
      <c r="AI298" s="33"/>
      <c r="AJ298" s="33"/>
    </row>
    <row r="299" spans="2:36">
      <c r="B299" s="59"/>
      <c r="C299" s="59"/>
      <c r="D299" s="59"/>
      <c r="E299" s="59"/>
      <c r="F299" s="59"/>
      <c r="G299" s="59"/>
      <c r="H299" s="59"/>
      <c r="I299" s="59"/>
      <c r="J299" s="59"/>
      <c r="K299" s="44"/>
      <c r="L299" s="44"/>
      <c r="M299" s="44"/>
      <c r="N299" s="44"/>
      <c r="O299" s="44"/>
      <c r="P299" s="44"/>
      <c r="Q299" s="44"/>
      <c r="R299" s="44"/>
      <c r="S299" s="44"/>
      <c r="T299" s="44"/>
      <c r="U299" s="45"/>
      <c r="V299" s="36"/>
      <c r="W299" s="46"/>
      <c r="X299" s="36"/>
      <c r="Y299" s="46"/>
      <c r="Z299" s="36"/>
      <c r="AA299" s="47"/>
      <c r="AB299" s="36"/>
      <c r="AC299" s="46"/>
      <c r="AD299" s="36"/>
      <c r="AE299" s="36"/>
      <c r="AF299" s="36"/>
      <c r="AG299" s="46"/>
      <c r="AH299" s="48"/>
      <c r="AI299" s="33"/>
      <c r="AJ299" s="33"/>
    </row>
    <row r="300" spans="2:36">
      <c r="B300" s="59"/>
      <c r="C300" s="59"/>
      <c r="D300" s="59"/>
      <c r="E300" s="59"/>
      <c r="F300" s="59"/>
      <c r="G300" s="59"/>
      <c r="H300" s="59"/>
      <c r="I300" s="59"/>
      <c r="J300" s="59"/>
      <c r="K300" s="44"/>
      <c r="L300" s="44"/>
      <c r="M300" s="44"/>
      <c r="N300" s="44"/>
      <c r="O300" s="44"/>
      <c r="P300" s="44"/>
      <c r="Q300" s="44"/>
      <c r="R300" s="44"/>
      <c r="S300" s="44"/>
      <c r="T300" s="44"/>
      <c r="U300" s="45"/>
      <c r="V300" s="36"/>
      <c r="W300" s="46"/>
      <c r="X300" s="36"/>
      <c r="Y300" s="46"/>
      <c r="Z300" s="36"/>
      <c r="AA300" s="47"/>
      <c r="AB300" s="36"/>
      <c r="AC300" s="46"/>
      <c r="AD300" s="36"/>
      <c r="AE300" s="36"/>
      <c r="AF300" s="36"/>
      <c r="AG300" s="46"/>
      <c r="AH300" s="48"/>
      <c r="AI300" s="33"/>
      <c r="AJ300" s="33"/>
    </row>
    <row r="301" spans="2:36">
      <c r="B301" s="59"/>
      <c r="C301" s="59"/>
      <c r="D301" s="59"/>
      <c r="E301" s="59"/>
      <c r="F301" s="59"/>
      <c r="G301" s="59"/>
      <c r="H301" s="59"/>
      <c r="I301" s="59"/>
      <c r="J301" s="59"/>
      <c r="K301" s="44"/>
      <c r="L301" s="44"/>
      <c r="M301" s="44"/>
      <c r="N301" s="44"/>
      <c r="O301" s="44"/>
      <c r="P301" s="44"/>
      <c r="Q301" s="44"/>
      <c r="R301" s="44"/>
      <c r="S301" s="44"/>
      <c r="T301" s="44"/>
      <c r="U301" s="45"/>
      <c r="V301" s="36"/>
      <c r="W301" s="46"/>
      <c r="X301" s="36"/>
      <c r="Y301" s="46"/>
      <c r="Z301" s="36"/>
      <c r="AA301" s="47"/>
      <c r="AB301" s="36"/>
      <c r="AC301" s="46"/>
      <c r="AD301" s="36"/>
      <c r="AE301" s="36"/>
      <c r="AF301" s="36"/>
      <c r="AG301" s="46"/>
      <c r="AH301" s="48"/>
      <c r="AI301" s="33"/>
      <c r="AJ301" s="33"/>
    </row>
    <row r="302" spans="2:36">
      <c r="B302" s="59"/>
      <c r="C302" s="59"/>
      <c r="D302" s="59"/>
      <c r="E302" s="59"/>
      <c r="F302" s="59"/>
      <c r="G302" s="59"/>
      <c r="H302" s="59"/>
      <c r="I302" s="59"/>
      <c r="J302" s="59"/>
      <c r="K302" s="44"/>
      <c r="L302" s="44"/>
      <c r="M302" s="44"/>
      <c r="N302" s="44"/>
      <c r="O302" s="44"/>
      <c r="P302" s="44"/>
      <c r="Q302" s="44"/>
      <c r="R302" s="44"/>
      <c r="S302" s="44"/>
      <c r="T302" s="44"/>
      <c r="U302" s="45"/>
      <c r="V302" s="36"/>
      <c r="W302" s="46"/>
      <c r="X302" s="36"/>
      <c r="Y302" s="46"/>
      <c r="Z302" s="36"/>
      <c r="AA302" s="47"/>
      <c r="AB302" s="36"/>
      <c r="AC302" s="46"/>
      <c r="AD302" s="36"/>
      <c r="AE302" s="36"/>
      <c r="AF302" s="36"/>
      <c r="AG302" s="46"/>
      <c r="AH302" s="48"/>
      <c r="AI302" s="33"/>
      <c r="AJ302" s="33"/>
    </row>
    <row r="303" spans="2:36">
      <c r="B303" s="59"/>
      <c r="C303" s="59"/>
      <c r="D303" s="59"/>
      <c r="E303" s="59"/>
      <c r="F303" s="59"/>
      <c r="G303" s="59"/>
      <c r="H303" s="59"/>
      <c r="I303" s="59"/>
      <c r="J303" s="59"/>
      <c r="K303" s="44"/>
      <c r="L303" s="44"/>
      <c r="M303" s="44"/>
      <c r="N303" s="44"/>
      <c r="O303" s="44"/>
      <c r="P303" s="44"/>
      <c r="Q303" s="44"/>
      <c r="R303" s="44"/>
      <c r="S303" s="44"/>
      <c r="T303" s="44"/>
      <c r="U303" s="45"/>
      <c r="V303" s="36"/>
      <c r="W303" s="46"/>
      <c r="X303" s="36"/>
      <c r="Y303" s="46"/>
      <c r="Z303" s="36"/>
      <c r="AA303" s="47"/>
      <c r="AB303" s="36"/>
      <c r="AC303" s="46"/>
      <c r="AD303" s="36"/>
      <c r="AE303" s="36"/>
      <c r="AF303" s="36"/>
      <c r="AG303" s="46"/>
      <c r="AH303" s="48"/>
      <c r="AI303" s="33"/>
      <c r="AJ303" s="33"/>
    </row>
    <row r="304" spans="2:36">
      <c r="B304" s="59"/>
      <c r="C304" s="59"/>
      <c r="D304" s="59"/>
      <c r="E304" s="59"/>
      <c r="F304" s="59"/>
      <c r="G304" s="59"/>
      <c r="H304" s="59"/>
      <c r="I304" s="59"/>
      <c r="J304" s="59"/>
      <c r="K304" s="44"/>
      <c r="L304" s="44"/>
      <c r="M304" s="44"/>
      <c r="N304" s="44"/>
      <c r="O304" s="44"/>
      <c r="P304" s="44"/>
      <c r="Q304" s="44"/>
      <c r="R304" s="44"/>
      <c r="S304" s="44"/>
      <c r="T304" s="44"/>
      <c r="U304" s="45"/>
      <c r="V304" s="36"/>
      <c r="W304" s="46"/>
      <c r="X304" s="36"/>
      <c r="Y304" s="46"/>
      <c r="Z304" s="36"/>
      <c r="AA304" s="47"/>
      <c r="AB304" s="36"/>
      <c r="AC304" s="46"/>
      <c r="AD304" s="36"/>
      <c r="AE304" s="36"/>
      <c r="AF304" s="36"/>
      <c r="AG304" s="46"/>
      <c r="AH304" s="48"/>
      <c r="AI304" s="33"/>
      <c r="AJ304" s="33"/>
    </row>
    <row r="305" spans="2:36">
      <c r="B305" s="59"/>
      <c r="C305" s="59"/>
      <c r="D305" s="59"/>
      <c r="E305" s="59"/>
      <c r="F305" s="59"/>
      <c r="G305" s="59"/>
      <c r="H305" s="59"/>
      <c r="I305" s="59"/>
      <c r="J305" s="59"/>
      <c r="K305" s="44"/>
      <c r="L305" s="44"/>
      <c r="M305" s="44"/>
      <c r="N305" s="44"/>
      <c r="O305" s="44"/>
      <c r="P305" s="44"/>
      <c r="Q305" s="44"/>
      <c r="R305" s="44"/>
      <c r="S305" s="44"/>
      <c r="T305" s="44"/>
      <c r="U305" s="45"/>
      <c r="V305" s="36"/>
      <c r="W305" s="46"/>
      <c r="X305" s="36"/>
      <c r="Y305" s="46"/>
      <c r="Z305" s="36"/>
      <c r="AA305" s="47"/>
      <c r="AB305" s="36"/>
      <c r="AC305" s="46"/>
      <c r="AD305" s="36"/>
      <c r="AE305" s="36"/>
      <c r="AF305" s="36"/>
      <c r="AG305" s="46"/>
      <c r="AH305" s="48"/>
      <c r="AI305" s="33"/>
      <c r="AJ305" s="33"/>
    </row>
    <row r="306" spans="2:36">
      <c r="B306" s="59"/>
      <c r="C306" s="59"/>
      <c r="D306" s="59"/>
      <c r="E306" s="59"/>
      <c r="F306" s="59"/>
      <c r="G306" s="59"/>
      <c r="H306" s="59"/>
      <c r="I306" s="59"/>
      <c r="J306" s="59"/>
      <c r="K306" s="44"/>
      <c r="L306" s="44"/>
      <c r="M306" s="44"/>
      <c r="N306" s="44"/>
      <c r="O306" s="44"/>
      <c r="P306" s="44"/>
      <c r="Q306" s="44"/>
      <c r="R306" s="44"/>
      <c r="S306" s="44"/>
      <c r="T306" s="44"/>
      <c r="U306" s="45"/>
      <c r="V306" s="36"/>
      <c r="W306" s="46"/>
      <c r="X306" s="36"/>
      <c r="Y306" s="46"/>
      <c r="Z306" s="36"/>
      <c r="AA306" s="47"/>
      <c r="AB306" s="36"/>
      <c r="AC306" s="46"/>
      <c r="AD306" s="36"/>
      <c r="AE306" s="36"/>
      <c r="AF306" s="36"/>
      <c r="AG306" s="46"/>
      <c r="AH306" s="48"/>
      <c r="AI306" s="33"/>
      <c r="AJ306" s="33"/>
    </row>
    <row r="307" spans="2:36">
      <c r="B307" s="59"/>
      <c r="C307" s="59"/>
      <c r="D307" s="59"/>
      <c r="E307" s="59"/>
      <c r="F307" s="59"/>
      <c r="G307" s="59"/>
      <c r="H307" s="59"/>
      <c r="I307" s="59"/>
      <c r="J307" s="59"/>
      <c r="K307" s="44"/>
      <c r="L307" s="44"/>
      <c r="M307" s="44"/>
      <c r="N307" s="44"/>
      <c r="O307" s="44"/>
      <c r="P307" s="44"/>
      <c r="Q307" s="44"/>
      <c r="R307" s="44"/>
      <c r="S307" s="44"/>
      <c r="T307" s="44"/>
      <c r="U307" s="45"/>
      <c r="V307" s="36"/>
      <c r="W307" s="46"/>
      <c r="X307" s="36"/>
      <c r="Y307" s="46"/>
      <c r="Z307" s="36"/>
      <c r="AA307" s="47"/>
      <c r="AB307" s="36"/>
      <c r="AC307" s="46"/>
      <c r="AD307" s="36"/>
      <c r="AE307" s="36"/>
      <c r="AF307" s="36"/>
      <c r="AG307" s="46"/>
      <c r="AH307" s="48"/>
      <c r="AI307" s="33"/>
      <c r="AJ307" s="33"/>
    </row>
    <row r="308" spans="2:36">
      <c r="B308" s="59"/>
      <c r="C308" s="59"/>
      <c r="D308" s="59"/>
      <c r="E308" s="59"/>
      <c r="F308" s="59"/>
      <c r="G308" s="59"/>
      <c r="H308" s="59"/>
      <c r="I308" s="59"/>
      <c r="J308" s="59"/>
      <c r="K308" s="44"/>
      <c r="L308" s="44"/>
      <c r="M308" s="44"/>
      <c r="N308" s="44"/>
      <c r="O308" s="44"/>
      <c r="P308" s="44"/>
      <c r="Q308" s="44"/>
      <c r="R308" s="44"/>
      <c r="S308" s="44"/>
      <c r="T308" s="44"/>
      <c r="U308" s="45"/>
      <c r="V308" s="36"/>
      <c r="W308" s="46"/>
      <c r="X308" s="36"/>
      <c r="Y308" s="46"/>
      <c r="Z308" s="36"/>
      <c r="AA308" s="47"/>
      <c r="AB308" s="36"/>
      <c r="AC308" s="46"/>
      <c r="AD308" s="36"/>
      <c r="AE308" s="36"/>
      <c r="AF308" s="36"/>
      <c r="AG308" s="46"/>
      <c r="AH308" s="48"/>
      <c r="AI308" s="33"/>
      <c r="AJ308" s="33"/>
    </row>
    <row r="309" spans="2:36">
      <c r="B309" s="59"/>
      <c r="C309" s="59"/>
      <c r="D309" s="59"/>
      <c r="E309" s="59"/>
      <c r="F309" s="59"/>
      <c r="G309" s="59"/>
      <c r="H309" s="59"/>
      <c r="I309" s="59"/>
      <c r="J309" s="59"/>
      <c r="K309" s="44"/>
      <c r="L309" s="44"/>
      <c r="M309" s="44"/>
      <c r="N309" s="44"/>
      <c r="O309" s="44"/>
      <c r="P309" s="44"/>
      <c r="Q309" s="44"/>
      <c r="R309" s="44"/>
      <c r="S309" s="44"/>
      <c r="T309" s="44"/>
      <c r="U309" s="45"/>
      <c r="V309" s="36"/>
      <c r="W309" s="46"/>
      <c r="X309" s="36"/>
      <c r="Y309" s="46"/>
      <c r="Z309" s="36"/>
      <c r="AA309" s="47"/>
      <c r="AB309" s="36"/>
      <c r="AC309" s="46"/>
      <c r="AD309" s="36"/>
      <c r="AE309" s="36"/>
      <c r="AF309" s="36"/>
      <c r="AG309" s="46"/>
      <c r="AH309" s="48"/>
      <c r="AI309" s="33"/>
      <c r="AJ309" s="33"/>
    </row>
    <row r="310" spans="2:36">
      <c r="B310" s="59"/>
      <c r="C310" s="59"/>
      <c r="D310" s="59"/>
      <c r="E310" s="59"/>
      <c r="F310" s="59"/>
      <c r="G310" s="59"/>
      <c r="H310" s="59"/>
      <c r="I310" s="59"/>
      <c r="J310" s="59"/>
      <c r="K310" s="44"/>
      <c r="L310" s="44"/>
      <c r="M310" s="44"/>
      <c r="N310" s="44"/>
      <c r="O310" s="44"/>
      <c r="P310" s="44"/>
      <c r="Q310" s="44"/>
      <c r="R310" s="44"/>
      <c r="S310" s="44"/>
      <c r="T310" s="44"/>
      <c r="U310" s="45"/>
      <c r="V310" s="36"/>
      <c r="W310" s="46"/>
      <c r="X310" s="36"/>
      <c r="Y310" s="46"/>
      <c r="Z310" s="36"/>
      <c r="AA310" s="47"/>
      <c r="AB310" s="36"/>
      <c r="AC310" s="46"/>
      <c r="AD310" s="36"/>
      <c r="AE310" s="36"/>
      <c r="AF310" s="36"/>
      <c r="AG310" s="46"/>
      <c r="AH310" s="48"/>
      <c r="AI310" s="33"/>
      <c r="AJ310" s="33"/>
    </row>
    <row r="311" spans="2:36">
      <c r="B311" s="59"/>
      <c r="C311" s="59"/>
      <c r="D311" s="59"/>
      <c r="E311" s="59"/>
      <c r="F311" s="59"/>
      <c r="G311" s="59"/>
      <c r="H311" s="59"/>
      <c r="I311" s="59"/>
      <c r="J311" s="59"/>
      <c r="K311" s="44"/>
      <c r="L311" s="44"/>
      <c r="M311" s="44"/>
      <c r="N311" s="44"/>
      <c r="O311" s="44"/>
      <c r="P311" s="44"/>
      <c r="Q311" s="44"/>
      <c r="R311" s="44"/>
      <c r="S311" s="44"/>
      <c r="T311" s="44"/>
      <c r="U311" s="45"/>
      <c r="V311" s="36"/>
      <c r="W311" s="46"/>
      <c r="X311" s="36"/>
      <c r="Y311" s="46"/>
      <c r="Z311" s="36"/>
      <c r="AA311" s="47"/>
      <c r="AB311" s="36"/>
      <c r="AC311" s="46"/>
      <c r="AD311" s="36"/>
      <c r="AE311" s="36"/>
      <c r="AF311" s="36"/>
      <c r="AG311" s="46"/>
      <c r="AH311" s="48"/>
      <c r="AI311" s="33"/>
      <c r="AJ311" s="33"/>
    </row>
    <row r="312" spans="2:36">
      <c r="B312" s="59"/>
      <c r="C312" s="59"/>
      <c r="D312" s="59"/>
      <c r="E312" s="59"/>
      <c r="F312" s="59"/>
      <c r="G312" s="59"/>
      <c r="H312" s="59"/>
      <c r="I312" s="59"/>
      <c r="J312" s="59"/>
      <c r="K312" s="44"/>
      <c r="L312" s="44"/>
      <c r="M312" s="44"/>
      <c r="N312" s="44"/>
      <c r="O312" s="44"/>
      <c r="P312" s="44"/>
      <c r="Q312" s="44"/>
      <c r="R312" s="44"/>
      <c r="S312" s="44"/>
      <c r="T312" s="44"/>
      <c r="U312" s="45"/>
      <c r="V312" s="36"/>
      <c r="W312" s="46"/>
      <c r="X312" s="36"/>
      <c r="Y312" s="46"/>
      <c r="Z312" s="36"/>
      <c r="AA312" s="47"/>
      <c r="AB312" s="36"/>
      <c r="AC312" s="46"/>
      <c r="AD312" s="36"/>
      <c r="AE312" s="36"/>
      <c r="AF312" s="36"/>
      <c r="AG312" s="46"/>
      <c r="AH312" s="48"/>
      <c r="AI312" s="33"/>
      <c r="AJ312" s="33"/>
    </row>
    <row r="313" spans="2:36">
      <c r="B313" s="33"/>
      <c r="C313" s="59"/>
      <c r="D313" s="59"/>
      <c r="E313" s="59"/>
      <c r="F313" s="59"/>
      <c r="G313" s="59"/>
      <c r="H313" s="59"/>
      <c r="I313" s="59"/>
      <c r="J313" s="59"/>
      <c r="K313" s="33"/>
      <c r="L313" s="33"/>
      <c r="M313" s="33"/>
      <c r="N313" s="33"/>
      <c r="O313" s="33"/>
      <c r="P313" s="33"/>
      <c r="Q313" s="33"/>
      <c r="R313" s="33"/>
      <c r="S313" s="33"/>
      <c r="T313" s="33"/>
      <c r="U313" s="40"/>
      <c r="V313" s="33"/>
      <c r="W313" s="33"/>
      <c r="X313" s="33"/>
      <c r="Y313" s="33"/>
      <c r="Z313" s="33"/>
      <c r="AA313" s="61"/>
      <c r="AB313" s="33"/>
      <c r="AC313" s="33"/>
      <c r="AD313" s="33"/>
      <c r="AE313" s="33"/>
      <c r="AF313" s="33"/>
      <c r="AG313" s="33"/>
      <c r="AH313" s="33"/>
      <c r="AI313" s="33"/>
      <c r="AJ313" s="33"/>
    </row>
  </sheetData>
  <mergeCells count="114">
    <mergeCell ref="C145:D145"/>
    <mergeCell ref="I145:J145"/>
    <mergeCell ref="C143:D143"/>
    <mergeCell ref="I143:J143"/>
    <mergeCell ref="C147:D147"/>
    <mergeCell ref="C152:D152"/>
    <mergeCell ref="I152:J152"/>
    <mergeCell ref="G148:H148"/>
    <mergeCell ref="G149:H149"/>
    <mergeCell ref="G150:H150"/>
    <mergeCell ref="E143:F143"/>
    <mergeCell ref="E145:F145"/>
    <mergeCell ref="E146:F146"/>
    <mergeCell ref="E147:F147"/>
    <mergeCell ref="E148:F148"/>
    <mergeCell ref="E149:F149"/>
    <mergeCell ref="E150:F150"/>
    <mergeCell ref="G156:H156"/>
    <mergeCell ref="C96:C97"/>
    <mergeCell ref="E96:E97"/>
    <mergeCell ref="G96:G97"/>
    <mergeCell ref="B155:J155"/>
    <mergeCell ref="C156:D156"/>
    <mergeCell ref="I156:J156"/>
    <mergeCell ref="G142:H142"/>
    <mergeCell ref="G143:H143"/>
    <mergeCell ref="G145:H145"/>
    <mergeCell ref="G146:H146"/>
    <mergeCell ref="G147:H147"/>
    <mergeCell ref="G141:H141"/>
    <mergeCell ref="E142:F142"/>
    <mergeCell ref="G154:H154"/>
    <mergeCell ref="E156:F156"/>
    <mergeCell ref="E152:F152"/>
    <mergeCell ref="E154:F154"/>
    <mergeCell ref="I96:I97"/>
    <mergeCell ref="G152:H152"/>
    <mergeCell ref="I147:J147"/>
    <mergeCell ref="C142:D142"/>
    <mergeCell ref="I142:J142"/>
    <mergeCell ref="B144:J144"/>
    <mergeCell ref="C139:D139"/>
    <mergeCell ref="I139:J139"/>
    <mergeCell ref="B140:J140"/>
    <mergeCell ref="C141:D141"/>
    <mergeCell ref="I141:J141"/>
    <mergeCell ref="G139:H139"/>
    <mergeCell ref="I74:I75"/>
    <mergeCell ref="B91:J91"/>
    <mergeCell ref="C92:C93"/>
    <mergeCell ref="E92:E93"/>
    <mergeCell ref="G92:G93"/>
    <mergeCell ref="I92:I93"/>
    <mergeCell ref="E141:F141"/>
    <mergeCell ref="E139:F139"/>
    <mergeCell ref="B1:D1"/>
    <mergeCell ref="C6:D6"/>
    <mergeCell ref="I6:J6"/>
    <mergeCell ref="B42:J42"/>
    <mergeCell ref="C57:D57"/>
    <mergeCell ref="I57:J57"/>
    <mergeCell ref="G57:H57"/>
    <mergeCell ref="E57:F57"/>
    <mergeCell ref="I58:J58"/>
    <mergeCell ref="C2:J4"/>
    <mergeCell ref="C28:C29"/>
    <mergeCell ref="C43:C44"/>
    <mergeCell ref="I28:I29"/>
    <mergeCell ref="I43:I44"/>
    <mergeCell ref="E28:E29"/>
    <mergeCell ref="G28:G29"/>
    <mergeCell ref="E43:E44"/>
    <mergeCell ref="G43:G44"/>
    <mergeCell ref="G58:H58"/>
    <mergeCell ref="E58:F58"/>
    <mergeCell ref="C58:D58"/>
    <mergeCell ref="I60:I61"/>
    <mergeCell ref="B153:J153"/>
    <mergeCell ref="C154:D154"/>
    <mergeCell ref="I154:J154"/>
    <mergeCell ref="C88:C89"/>
    <mergeCell ref="I88:I89"/>
    <mergeCell ref="C148:D148"/>
    <mergeCell ref="I148:J148"/>
    <mergeCell ref="B151:J151"/>
    <mergeCell ref="C150:D150"/>
    <mergeCell ref="I150:J150"/>
    <mergeCell ref="C146:D146"/>
    <mergeCell ref="I146:J146"/>
    <mergeCell ref="C149:D149"/>
    <mergeCell ref="I149:J149"/>
    <mergeCell ref="E60:E61"/>
    <mergeCell ref="C60:C61"/>
    <mergeCell ref="G60:G61"/>
    <mergeCell ref="E88:E89"/>
    <mergeCell ref="G88:G89"/>
    <mergeCell ref="C74:C75"/>
    <mergeCell ref="E74:E75"/>
    <mergeCell ref="G74:G75"/>
    <mergeCell ref="B100:J100"/>
    <mergeCell ref="O2:O4"/>
    <mergeCell ref="Q2:Q4"/>
    <mergeCell ref="S2:S4"/>
    <mergeCell ref="M2:M4"/>
    <mergeCell ref="B27:J27"/>
    <mergeCell ref="C25:D25"/>
    <mergeCell ref="I25:J25"/>
    <mergeCell ref="I7:J7"/>
    <mergeCell ref="E6:F6"/>
    <mergeCell ref="G6:H6"/>
    <mergeCell ref="E25:F25"/>
    <mergeCell ref="G25:H25"/>
    <mergeCell ref="K2:K4"/>
    <mergeCell ref="L2:L4"/>
  </mergeCells>
  <phoneticPr fontId="55" type="noConversion"/>
  <conditionalFormatting sqref="A1:J1 AC2:XFD3 A2:C2 V2:AA2 U3:AA3 A3:B4 A5:J5 A6:B6 A167:A171 A172:B173 A174:A175 B171 A43:B44 A88:A90 U88:XFD90 J170:J171 A28:B29 V167:XFD169 A197:J1048576 A176:B196 D172:J196 D28:D29 A139:D139 A157:J166 A156:E156 I156:J156 G156 A145:E145 A18:D18 F18:H18 U139:XFD166 U170:XFD1048576 U4:XFD9 U1:XFD1 A30:J42 M143 M144:N166 M139:N142 M170:N1048576 M1:N2 A101:B112 L100:XFD138 I113:J119 G113:G119 A113:E119 K113:K137 I139:J139 A140:J144 I145:J148 A146:F148 A149:J155 U19:XFD73 O16:T25 K11:L12 A19:J27 K14:N73 L13:M13 A14:H17 A13:B13 I14:J18 M5:N12 Y10:XFD18 U10:U18 A7:J12 A59:B61 A45:J58 A62:J73">
    <cfRule type="containsText" dxfId="875" priority="1042" operator="containsText" text="Example:">
      <formula>NOT(ISERROR(SEARCH("Example:",A1)))</formula>
    </cfRule>
  </conditionalFormatting>
  <conditionalFormatting sqref="C30:I42 J113:J136 I113:I119 G113:G119 C113:E119">
    <cfRule type="containsText" dxfId="874" priority="1041" operator="containsText" text="&quot;Example&quot;">
      <formula>NOT(ISERROR(SEARCH("""Example""",C30)))</formula>
    </cfRule>
  </conditionalFormatting>
  <conditionalFormatting sqref="D45:H56">
    <cfRule type="containsText" dxfId="873" priority="1036" operator="containsText" text="&quot;Example&quot;">
      <formula>NOT(ISERROR(SEARCH("""Example""",D45)))</formula>
    </cfRule>
  </conditionalFormatting>
  <conditionalFormatting sqref="J45:J56">
    <cfRule type="containsText" dxfId="872" priority="1035" operator="containsText" text="&quot;Example&quot;">
      <formula>NOT(ISERROR(SEARCH("""Example""",J45)))</formula>
    </cfRule>
  </conditionalFormatting>
  <conditionalFormatting sqref="B88:B90 M88:N90">
    <cfRule type="containsText" dxfId="871" priority="1031" operator="containsText" text="Example:">
      <formula>NOT(ISERROR(SEARCH("Example:",B88)))</formula>
    </cfRule>
  </conditionalFormatting>
  <conditionalFormatting sqref="C6:E6 G6 I6:J6">
    <cfRule type="containsText" dxfId="870" priority="986" operator="containsText" text="Example">
      <formula>NOT(ISERROR(SEARCH("Example",C6)))</formula>
    </cfRule>
  </conditionalFormatting>
  <conditionalFormatting sqref="A100:J100 A137:A138 C138:D138 A120:J136 D102:D105">
    <cfRule type="containsText" dxfId="869" priority="984" operator="containsText" text="Example:">
      <formula>NOT(ISERROR(SEARCH("Example:",A100)))</formula>
    </cfRule>
  </conditionalFormatting>
  <conditionalFormatting sqref="C100:I100">
    <cfRule type="containsText" dxfId="868" priority="983" operator="containsText" text="&quot;Example&quot;">
      <formula>NOT(ISERROR(SEARCH("""Example""",C100)))</formula>
    </cfRule>
  </conditionalFormatting>
  <conditionalFormatting sqref="D120:H136 D138 D102:D105">
    <cfRule type="containsText" dxfId="867" priority="979" operator="containsText" text="&quot;Example&quot;">
      <formula>NOT(ISERROR(SEARCH("""Example""",D102)))</formula>
    </cfRule>
  </conditionalFormatting>
  <conditionalFormatting sqref="B137:B138">
    <cfRule type="containsText" dxfId="866" priority="976" operator="containsText" text="Example:">
      <formula>NOT(ISERROR(SEARCH("Example:",B137)))</formula>
    </cfRule>
  </conditionalFormatting>
  <conditionalFormatting sqref="C28">
    <cfRule type="containsText" dxfId="865" priority="961" operator="containsText" text="Example:">
      <formula>NOT(ISERROR(SEARCH("Example:",C28)))</formula>
    </cfRule>
  </conditionalFormatting>
  <conditionalFormatting sqref="I28">
    <cfRule type="containsText" dxfId="864" priority="960" operator="containsText" text="Example:">
      <formula>NOT(ISERROR(SEARCH("Example:",I28)))</formula>
    </cfRule>
  </conditionalFormatting>
  <conditionalFormatting sqref="J28:J29">
    <cfRule type="containsText" dxfId="863" priority="958" operator="containsText" text="Example:">
      <formula>NOT(ISERROR(SEARCH("Example:",J28)))</formula>
    </cfRule>
  </conditionalFormatting>
  <conditionalFormatting sqref="D43:D44">
    <cfRule type="containsText" dxfId="862" priority="953" operator="containsText" text="Example:">
      <formula>NOT(ISERROR(SEARCH("Example:",D43)))</formula>
    </cfRule>
  </conditionalFormatting>
  <conditionalFormatting sqref="C43">
    <cfRule type="containsText" dxfId="861" priority="952" operator="containsText" text="Example:">
      <formula>NOT(ISERROR(SEARCH("Example:",C43)))</formula>
    </cfRule>
  </conditionalFormatting>
  <conditionalFormatting sqref="I43">
    <cfRule type="containsText" dxfId="860" priority="951" operator="containsText" text="Example:">
      <formula>NOT(ISERROR(SEARCH("Example:",I43)))</formula>
    </cfRule>
  </conditionalFormatting>
  <conditionalFormatting sqref="J43:J44">
    <cfRule type="containsText" dxfId="859" priority="950" operator="containsText" text="Example:">
      <formula>NOT(ISERROR(SEARCH("Example:",J43)))</formula>
    </cfRule>
  </conditionalFormatting>
  <conditionalFormatting sqref="D60:D61">
    <cfRule type="containsText" dxfId="858" priority="949" operator="containsText" text="Example:">
      <formula>NOT(ISERROR(SEARCH("Example:",D60)))</formula>
    </cfRule>
  </conditionalFormatting>
  <conditionalFormatting sqref="C60">
    <cfRule type="containsText" dxfId="857" priority="948" operator="containsText" text="Example:">
      <formula>NOT(ISERROR(SEARCH("Example:",C60)))</formula>
    </cfRule>
  </conditionalFormatting>
  <conditionalFormatting sqref="I60">
    <cfRule type="containsText" dxfId="856" priority="947" operator="containsText" text="Example:">
      <formula>NOT(ISERROR(SEARCH("Example:",I60)))</formula>
    </cfRule>
  </conditionalFormatting>
  <conditionalFormatting sqref="J60:J61">
    <cfRule type="containsText" dxfId="855" priority="946" operator="containsText" text="Example:">
      <formula>NOT(ISERROR(SEARCH("Example:",J60)))</formula>
    </cfRule>
  </conditionalFormatting>
  <conditionalFormatting sqref="D88:D89">
    <cfRule type="containsText" dxfId="854" priority="945" operator="containsText" text="Example:">
      <formula>NOT(ISERROR(SEARCH("Example:",D88)))</formula>
    </cfRule>
  </conditionalFormatting>
  <conditionalFormatting sqref="C88">
    <cfRule type="containsText" dxfId="853" priority="944" operator="containsText" text="Example:">
      <formula>NOT(ISERROR(SEARCH("Example:",C88)))</formula>
    </cfRule>
  </conditionalFormatting>
  <conditionalFormatting sqref="I88">
    <cfRule type="containsText" dxfId="852" priority="943" operator="containsText" text="Example:">
      <formula>NOT(ISERROR(SEARCH("Example:",I88)))</formula>
    </cfRule>
  </conditionalFormatting>
  <conditionalFormatting sqref="J88:J89">
    <cfRule type="containsText" dxfId="851" priority="942" operator="containsText" text="Example:">
      <formula>NOT(ISERROR(SEARCH("Example:",J88)))</formula>
    </cfRule>
  </conditionalFormatting>
  <conditionalFormatting sqref="C101:J101">
    <cfRule type="containsText" dxfId="850" priority="941" operator="containsText" text="Example:">
      <formula>NOT(ISERROR(SEARCH("Example:",C101)))</formula>
    </cfRule>
  </conditionalFormatting>
  <conditionalFormatting sqref="C137:D137 I137:J137">
    <cfRule type="containsText" dxfId="849" priority="940" operator="containsText" text="Example:">
      <formula>NOT(ISERROR(SEARCH("Example:",C137)))</formula>
    </cfRule>
  </conditionalFormatting>
  <conditionalFormatting sqref="F28:F29">
    <cfRule type="containsText" dxfId="848" priority="937" operator="containsText" text="Example:">
      <formula>NOT(ISERROR(SEARCH("Example:",F28)))</formula>
    </cfRule>
  </conditionalFormatting>
  <conditionalFormatting sqref="E28">
    <cfRule type="containsText" dxfId="847" priority="936" operator="containsText" text="Example:">
      <formula>NOT(ISERROR(SEARCH("Example:",E28)))</formula>
    </cfRule>
  </conditionalFormatting>
  <conditionalFormatting sqref="H28:H29">
    <cfRule type="containsText" dxfId="846" priority="935" operator="containsText" text="Example:">
      <formula>NOT(ISERROR(SEARCH("Example:",H28)))</formula>
    </cfRule>
  </conditionalFormatting>
  <conditionalFormatting sqref="G28">
    <cfRule type="containsText" dxfId="845" priority="934" operator="containsText" text="Example:">
      <formula>NOT(ISERROR(SEARCH("Example:",G28)))</formula>
    </cfRule>
  </conditionalFormatting>
  <conditionalFormatting sqref="F43:F44">
    <cfRule type="containsText" dxfId="844" priority="929" operator="containsText" text="Example:">
      <formula>NOT(ISERROR(SEARCH("Example:",F43)))</formula>
    </cfRule>
  </conditionalFormatting>
  <conditionalFormatting sqref="E43">
    <cfRule type="containsText" dxfId="843" priority="928" operator="containsText" text="Example:">
      <formula>NOT(ISERROR(SEARCH("Example:",E43)))</formula>
    </cfRule>
  </conditionalFormatting>
  <conditionalFormatting sqref="H43:H44">
    <cfRule type="containsText" dxfId="842" priority="927" operator="containsText" text="Example:">
      <formula>NOT(ISERROR(SEARCH("Example:",H43)))</formula>
    </cfRule>
  </conditionalFormatting>
  <conditionalFormatting sqref="G43">
    <cfRule type="containsText" dxfId="841" priority="926" operator="containsText" text="Example:">
      <formula>NOT(ISERROR(SEARCH("Example:",G43)))</formula>
    </cfRule>
  </conditionalFormatting>
  <conditionalFormatting sqref="F60:F61">
    <cfRule type="containsText" dxfId="840" priority="925" operator="containsText" text="Example:">
      <formula>NOT(ISERROR(SEARCH("Example:",F60)))</formula>
    </cfRule>
  </conditionalFormatting>
  <conditionalFormatting sqref="E60">
    <cfRule type="containsText" dxfId="839" priority="924" operator="containsText" text="Example:">
      <formula>NOT(ISERROR(SEARCH("Example:",E60)))</formula>
    </cfRule>
  </conditionalFormatting>
  <conditionalFormatting sqref="H60:H61">
    <cfRule type="containsText" dxfId="838" priority="923" operator="containsText" text="Example:">
      <formula>NOT(ISERROR(SEARCH("Example:",H60)))</formula>
    </cfRule>
  </conditionalFormatting>
  <conditionalFormatting sqref="G60">
    <cfRule type="containsText" dxfId="837" priority="922" operator="containsText" text="Example:">
      <formula>NOT(ISERROR(SEARCH("Example:",G60)))</formula>
    </cfRule>
  </conditionalFormatting>
  <conditionalFormatting sqref="F88:F89">
    <cfRule type="containsText" dxfId="836" priority="921" operator="containsText" text="Example:">
      <formula>NOT(ISERROR(SEARCH("Example:",F88)))</formula>
    </cfRule>
  </conditionalFormatting>
  <conditionalFormatting sqref="E88">
    <cfRule type="containsText" dxfId="835" priority="920" operator="containsText" text="Example:">
      <formula>NOT(ISERROR(SEARCH("Example:",E88)))</formula>
    </cfRule>
  </conditionalFormatting>
  <conditionalFormatting sqref="H88:H89">
    <cfRule type="containsText" dxfId="834" priority="919" operator="containsText" text="Example:">
      <formula>NOT(ISERROR(SEARCH("Example:",H88)))</formula>
    </cfRule>
  </conditionalFormatting>
  <conditionalFormatting sqref="G88">
    <cfRule type="containsText" dxfId="833" priority="918" operator="containsText" text="Example:">
      <formula>NOT(ISERROR(SEARCH("Example:",G88)))</formula>
    </cfRule>
  </conditionalFormatting>
  <conditionalFormatting sqref="E137:F137">
    <cfRule type="containsText" dxfId="832" priority="915" operator="containsText" text="Example:">
      <formula>NOT(ISERROR(SEARCH("Example:",E137)))</formula>
    </cfRule>
  </conditionalFormatting>
  <conditionalFormatting sqref="G137:H137">
    <cfRule type="containsText" dxfId="831" priority="912" operator="containsText" text="Example:">
      <formula>NOT(ISERROR(SEARCH("Example:",G137)))</formula>
    </cfRule>
  </conditionalFormatting>
  <conditionalFormatting sqref="J62:J73">
    <cfRule type="containsText" dxfId="830" priority="911" operator="containsText" text="&quot;Example&quot;">
      <formula>NOT(ISERROR(SEARCH("""Example""",J62)))</formula>
    </cfRule>
  </conditionalFormatting>
  <conditionalFormatting sqref="H45:H56">
    <cfRule type="containsText" dxfId="829" priority="909" operator="containsText" text="&quot;Example&quot;">
      <formula>NOT(ISERROR(SEARCH("""Example""",H45)))</formula>
    </cfRule>
  </conditionalFormatting>
  <conditionalFormatting sqref="F45:F56">
    <cfRule type="containsText" dxfId="828" priority="900" operator="containsText" text="&quot;Example&quot;">
      <formula>NOT(ISERROR(SEARCH("""Example""",F45)))</formula>
    </cfRule>
  </conditionalFormatting>
  <conditionalFormatting sqref="I45:I56">
    <cfRule type="containsText" dxfId="827" priority="888" operator="containsText" text="&quot;Example&quot;">
      <formula>NOT(ISERROR(SEARCH("""Example""",I45)))</formula>
    </cfRule>
  </conditionalFormatting>
  <conditionalFormatting sqref="I62:I73">
    <cfRule type="containsText" dxfId="826" priority="887" operator="containsText" text="&quot;Example&quot;">
      <formula>NOT(ISERROR(SEARCH("""Example""",I62)))</formula>
    </cfRule>
  </conditionalFormatting>
  <conditionalFormatting sqref="I45:I56">
    <cfRule type="containsText" dxfId="825" priority="884" operator="containsText" text="&quot;Example&quot;">
      <formula>NOT(ISERROR(SEARCH("""Example""",I45)))</formula>
    </cfRule>
  </conditionalFormatting>
  <conditionalFormatting sqref="I62:I73">
    <cfRule type="containsText" dxfId="824" priority="883" operator="containsText" text="&quot;Example&quot;">
      <formula>NOT(ISERROR(SEARCH("""Example""",I62)))</formula>
    </cfRule>
  </conditionalFormatting>
  <conditionalFormatting sqref="I62:I73">
    <cfRule type="containsText" dxfId="823" priority="882" operator="containsText" text="&quot;Example&quot;">
      <formula>NOT(ISERROR(SEARCH("""Example""",I62)))</formula>
    </cfRule>
  </conditionalFormatting>
  <conditionalFormatting sqref="A74:B87 J77:J87 U74:XFD87 M74:N87">
    <cfRule type="containsText" dxfId="822" priority="881" operator="containsText" text="Example:">
      <formula>NOT(ISERROR(SEARCH("Example:",A74)))</formula>
    </cfRule>
  </conditionalFormatting>
  <conditionalFormatting sqref="D74">
    <cfRule type="containsText" dxfId="821" priority="880" operator="containsText" text="Example:">
      <formula>NOT(ISERROR(SEARCH("Example:",D74)))</formula>
    </cfRule>
  </conditionalFormatting>
  <conditionalFormatting sqref="C74">
    <cfRule type="containsText" dxfId="820" priority="879" operator="containsText" text="Example:">
      <formula>NOT(ISERROR(SEARCH("Example:",C74)))</formula>
    </cfRule>
  </conditionalFormatting>
  <conditionalFormatting sqref="I74">
    <cfRule type="containsText" dxfId="819" priority="878" operator="containsText" text="Example:">
      <formula>NOT(ISERROR(SEARCH("Example:",I74)))</formula>
    </cfRule>
  </conditionalFormatting>
  <conditionalFormatting sqref="J74">
    <cfRule type="containsText" dxfId="818" priority="877" operator="containsText" text="Example:">
      <formula>NOT(ISERROR(SEARCH("Example:",J74)))</formula>
    </cfRule>
  </conditionalFormatting>
  <conditionalFormatting sqref="F74">
    <cfRule type="containsText" dxfId="817" priority="876" operator="containsText" text="Example:">
      <formula>NOT(ISERROR(SEARCH("Example:",F74)))</formula>
    </cfRule>
  </conditionalFormatting>
  <conditionalFormatting sqref="E74">
    <cfRule type="containsText" dxfId="816" priority="875" operator="containsText" text="Example:">
      <formula>NOT(ISERROR(SEARCH("Example:",E74)))</formula>
    </cfRule>
  </conditionalFormatting>
  <conditionalFormatting sqref="H74">
    <cfRule type="containsText" dxfId="815" priority="874" operator="containsText" text="Example:">
      <formula>NOT(ISERROR(SEARCH("Example:",H74)))</formula>
    </cfRule>
  </conditionalFormatting>
  <conditionalFormatting sqref="G74">
    <cfRule type="containsText" dxfId="814" priority="873" operator="containsText" text="Example:">
      <formula>NOT(ISERROR(SEARCH("Example:",G74)))</formula>
    </cfRule>
  </conditionalFormatting>
  <conditionalFormatting sqref="J77:J87">
    <cfRule type="containsText" dxfId="813" priority="872" operator="containsText" text="&quot;Example&quot;">
      <formula>NOT(ISERROR(SEARCH("""Example""",J77)))</formula>
    </cfRule>
  </conditionalFormatting>
  <conditionalFormatting sqref="A92:B93 A91:J91 A94:J95 U91:XFD95 M91:N95">
    <cfRule type="containsText" dxfId="812" priority="864" operator="containsText" text="Example:">
      <formula>NOT(ISERROR(SEARCH("Example:",A91)))</formula>
    </cfRule>
  </conditionalFormatting>
  <conditionalFormatting sqref="C91:I91">
    <cfRule type="containsText" dxfId="811" priority="863" operator="containsText" text="&quot;Example&quot;">
      <formula>NOT(ISERROR(SEARCH("""Example""",C91)))</formula>
    </cfRule>
  </conditionalFormatting>
  <conditionalFormatting sqref="D94:H95">
    <cfRule type="containsText" dxfId="810" priority="862" operator="containsText" text="&quot;Example&quot;">
      <formula>NOT(ISERROR(SEARCH("""Example""",D94)))</formula>
    </cfRule>
  </conditionalFormatting>
  <conditionalFormatting sqref="J94:J95">
    <cfRule type="containsText" dxfId="809" priority="861" operator="containsText" text="&quot;Example&quot;">
      <formula>NOT(ISERROR(SEARCH("""Example""",J94)))</formula>
    </cfRule>
  </conditionalFormatting>
  <conditionalFormatting sqref="D92:D93">
    <cfRule type="containsText" dxfId="808" priority="860" operator="containsText" text="Example:">
      <formula>NOT(ISERROR(SEARCH("Example:",D92)))</formula>
    </cfRule>
  </conditionalFormatting>
  <conditionalFormatting sqref="H94:H95">
    <cfRule type="containsText" dxfId="807" priority="852" operator="containsText" text="&quot;Example&quot;">
      <formula>NOT(ISERROR(SEARCH("""Example""",H94)))</formula>
    </cfRule>
  </conditionalFormatting>
  <conditionalFormatting sqref="F94:F95">
    <cfRule type="containsText" dxfId="806" priority="851" operator="containsText" text="&quot;Example&quot;">
      <formula>NOT(ISERROR(SEARCH("""Example""",F94)))</formula>
    </cfRule>
  </conditionalFormatting>
  <conditionalFormatting sqref="I94:I95">
    <cfRule type="containsText" dxfId="805" priority="850" operator="containsText" text="&quot;Example&quot;">
      <formula>NOT(ISERROR(SEARCH("""Example""",I94)))</formula>
    </cfRule>
  </conditionalFormatting>
  <conditionalFormatting sqref="I94:I95">
    <cfRule type="containsText" dxfId="804" priority="849" operator="containsText" text="&quot;Example&quot;">
      <formula>NOT(ISERROR(SEARCH("""Example""",I94)))</formula>
    </cfRule>
  </conditionalFormatting>
  <conditionalFormatting sqref="F93">
    <cfRule type="containsText" dxfId="803" priority="848" operator="containsText" text="Example:">
      <formula>NOT(ISERROR(SEARCH("Example:",F93)))</formula>
    </cfRule>
  </conditionalFormatting>
  <conditionalFormatting sqref="H93">
    <cfRule type="containsText" dxfId="802" priority="847" operator="containsText" text="Example:">
      <formula>NOT(ISERROR(SEARCH("Example:",H93)))</formula>
    </cfRule>
  </conditionalFormatting>
  <conditionalFormatting sqref="J93">
    <cfRule type="containsText" dxfId="801" priority="846" operator="containsText" text="Example:">
      <formula>NOT(ISERROR(SEARCH("Example:",J93)))</formula>
    </cfRule>
  </conditionalFormatting>
  <conditionalFormatting sqref="C92">
    <cfRule type="containsText" dxfId="800" priority="843" operator="containsText" text="Example:">
      <formula>NOT(ISERROR(SEARCH("Example:",C92)))</formula>
    </cfRule>
  </conditionalFormatting>
  <conditionalFormatting sqref="E92">
    <cfRule type="containsText" dxfId="799" priority="823" operator="containsText" text="Example:">
      <formula>NOT(ISERROR(SEARCH("Example:",E92)))</formula>
    </cfRule>
  </conditionalFormatting>
  <conditionalFormatting sqref="G92">
    <cfRule type="containsText" dxfId="798" priority="822" operator="containsText" text="Example:">
      <formula>NOT(ISERROR(SEARCH("Example:",G92)))</formula>
    </cfRule>
  </conditionalFormatting>
  <conditionalFormatting sqref="I92">
    <cfRule type="containsText" dxfId="797" priority="821" operator="containsText" text="Example:">
      <formula>NOT(ISERROR(SEARCH("Example:",I92)))</formula>
    </cfRule>
  </conditionalFormatting>
  <conditionalFormatting sqref="B96:B99 M96:N99">
    <cfRule type="containsText" dxfId="796" priority="819" operator="containsText" text="Example:">
      <formula>NOT(ISERROR(SEARCH("Example:",B96)))</formula>
    </cfRule>
  </conditionalFormatting>
  <conditionalFormatting sqref="A96:A99 U96:XFD99">
    <cfRule type="containsText" dxfId="795" priority="820" operator="containsText" text="Example:">
      <formula>NOT(ISERROR(SEARCH("Example:",A96)))</formula>
    </cfRule>
  </conditionalFormatting>
  <conditionalFormatting sqref="D96:D97">
    <cfRule type="containsText" dxfId="794" priority="813" operator="containsText" text="Example:">
      <formula>NOT(ISERROR(SEARCH("Example:",D96)))</formula>
    </cfRule>
  </conditionalFormatting>
  <conditionalFormatting sqref="I96">
    <cfRule type="containsText" dxfId="793" priority="811" operator="containsText" text="Example:">
      <formula>NOT(ISERROR(SEARCH("Example:",I96)))</formula>
    </cfRule>
  </conditionalFormatting>
  <conditionalFormatting sqref="J96:J97">
    <cfRule type="containsText" dxfId="792" priority="810" operator="containsText" text="Example:">
      <formula>NOT(ISERROR(SEARCH("Example:",J96)))</formula>
    </cfRule>
  </conditionalFormatting>
  <conditionalFormatting sqref="F96:F97">
    <cfRule type="containsText" dxfId="791" priority="809" operator="containsText" text="Example:">
      <formula>NOT(ISERROR(SEARCH("Example:",F96)))</formula>
    </cfRule>
  </conditionalFormatting>
  <conditionalFormatting sqref="H96:H97">
    <cfRule type="containsText" dxfId="790" priority="807" operator="containsText" text="Example:">
      <formula>NOT(ISERROR(SEARCH("Example:",H96)))</formula>
    </cfRule>
  </conditionalFormatting>
  <conditionalFormatting sqref="H92">
    <cfRule type="containsText" dxfId="789" priority="800" operator="containsText" text="Example:">
      <formula>NOT(ISERROR(SEARCH("Example:",H92)))</formula>
    </cfRule>
  </conditionalFormatting>
  <conditionalFormatting sqref="F92">
    <cfRule type="containsText" dxfId="788" priority="801" operator="containsText" text="Example:">
      <formula>NOT(ISERROR(SEARCH("Example:",F92)))</formula>
    </cfRule>
  </conditionalFormatting>
  <conditionalFormatting sqref="J92">
    <cfRule type="containsText" dxfId="787" priority="799" operator="containsText" text="Example:">
      <formula>NOT(ISERROR(SEARCH("Example:",J92)))</formula>
    </cfRule>
  </conditionalFormatting>
  <conditionalFormatting sqref="I98:I99">
    <cfRule type="containsText" dxfId="786" priority="788" operator="containsText" text="Example:">
      <formula>NOT(ISERROR(SEARCH("Example:",I98)))</formula>
    </cfRule>
  </conditionalFormatting>
  <conditionalFormatting sqref="J98:J99">
    <cfRule type="containsText" dxfId="785" priority="787" operator="containsText" text="Example:">
      <formula>NOT(ISERROR(SEARCH("Example:",J98)))</formula>
    </cfRule>
  </conditionalFormatting>
  <conditionalFormatting sqref="D98:D99">
    <cfRule type="containsText" dxfId="784" priority="784" operator="containsText" text="Example:">
      <formula>NOT(ISERROR(SEARCH("Example:",D98)))</formula>
    </cfRule>
  </conditionalFormatting>
  <conditionalFormatting sqref="G96">
    <cfRule type="containsText" dxfId="783" priority="779" operator="containsText" text="Example:">
      <formula>NOT(ISERROR(SEARCH("Example:",G96)))</formula>
    </cfRule>
  </conditionalFormatting>
  <conditionalFormatting sqref="E96">
    <cfRule type="containsText" dxfId="782" priority="778" operator="containsText" text="Example:">
      <formula>NOT(ISERROR(SEARCH("Example:",E96)))</formula>
    </cfRule>
  </conditionalFormatting>
  <conditionalFormatting sqref="C96">
    <cfRule type="containsText" dxfId="781" priority="777" operator="containsText" text="Example:">
      <formula>NOT(ISERROR(SEARCH("Example:",C96)))</formula>
    </cfRule>
  </conditionalFormatting>
  <conditionalFormatting sqref="G45:G56">
    <cfRule type="containsText" dxfId="780" priority="773" operator="containsText" text="&quot;Example&quot;">
      <formula>NOT(ISERROR(SEARCH("""Example""",G45)))</formula>
    </cfRule>
  </conditionalFormatting>
  <conditionalFormatting sqref="G62:G73">
    <cfRule type="containsText" dxfId="779" priority="772" operator="containsText" text="&quot;Example&quot;">
      <formula>NOT(ISERROR(SEARCH("""Example""",G62)))</formula>
    </cfRule>
  </conditionalFormatting>
  <conditionalFormatting sqref="G62:G73">
    <cfRule type="containsText" dxfId="778" priority="771" operator="containsText" text="&quot;Example&quot;">
      <formula>NOT(ISERROR(SEARCH("""Example""",G62)))</formula>
    </cfRule>
  </conditionalFormatting>
  <conditionalFormatting sqref="G62:G73">
    <cfRule type="containsText" dxfId="777" priority="770" operator="containsText" text="&quot;Example&quot;">
      <formula>NOT(ISERROR(SEARCH("""Example""",G62)))</formula>
    </cfRule>
  </conditionalFormatting>
  <conditionalFormatting sqref="I94:I95">
    <cfRule type="containsText" dxfId="776" priority="764" operator="containsText" text="&quot;Example&quot;">
      <formula>NOT(ISERROR(SEARCH("""Example""",I94)))</formula>
    </cfRule>
  </conditionalFormatting>
  <conditionalFormatting sqref="H94:H95">
    <cfRule type="containsText" dxfId="775" priority="753" operator="containsText" text="&quot;Example&quot;">
      <formula>NOT(ISERROR(SEARCH("""Example""",H94)))</formula>
    </cfRule>
  </conditionalFormatting>
  <conditionalFormatting sqref="E45:E56">
    <cfRule type="containsText" dxfId="774" priority="740" operator="containsText" text="&quot;Example&quot;">
      <formula>NOT(ISERROR(SEARCH("""Example""",E45)))</formula>
    </cfRule>
  </conditionalFormatting>
  <conditionalFormatting sqref="E62:E73">
    <cfRule type="containsText" dxfId="773" priority="739" operator="containsText" text="&quot;Example&quot;">
      <formula>NOT(ISERROR(SEARCH("""Example""",E62)))</formula>
    </cfRule>
  </conditionalFormatting>
  <conditionalFormatting sqref="E62:E73">
    <cfRule type="containsText" dxfId="772" priority="738" operator="containsText" text="&quot;Example&quot;">
      <formula>NOT(ISERROR(SEARCH("""Example""",E62)))</formula>
    </cfRule>
  </conditionalFormatting>
  <conditionalFormatting sqref="E62:E73">
    <cfRule type="containsText" dxfId="771" priority="737" operator="containsText" text="&quot;Example&quot;">
      <formula>NOT(ISERROR(SEARCH("""Example""",E62)))</formula>
    </cfRule>
  </conditionalFormatting>
  <conditionalFormatting sqref="F77:F87">
    <cfRule type="containsText" dxfId="770" priority="736" operator="containsText" text="Example:">
      <formula>NOT(ISERROR(SEARCH("Example:",F77)))</formula>
    </cfRule>
  </conditionalFormatting>
  <conditionalFormatting sqref="F94:F95">
    <cfRule type="containsText" dxfId="769" priority="731" operator="containsText" text="&quot;Example&quot;">
      <formula>NOT(ISERROR(SEARCH("""Example""",F94)))</formula>
    </cfRule>
  </conditionalFormatting>
  <conditionalFormatting sqref="F94:F95">
    <cfRule type="containsText" dxfId="768" priority="730" operator="containsText" text="&quot;Example&quot;">
      <formula>NOT(ISERROR(SEARCH("""Example""",F94)))</formula>
    </cfRule>
  </conditionalFormatting>
  <conditionalFormatting sqref="F98:F99">
    <cfRule type="containsText" dxfId="767" priority="726" operator="containsText" text="Example:">
      <formula>NOT(ISERROR(SEARCH("Example:",F98)))</formula>
    </cfRule>
  </conditionalFormatting>
  <conditionalFormatting sqref="C77:C87">
    <cfRule type="containsText" dxfId="766" priority="676" operator="containsText" text="&quot;Example&quot;">
      <formula>NOT(ISERROR(SEARCH("""Example""",C77)))</formula>
    </cfRule>
  </conditionalFormatting>
  <conditionalFormatting sqref="I45:I56">
    <cfRule type="containsText" dxfId="765" priority="716" operator="containsText" text="&quot;Example&quot;">
      <formula>NOT(ISERROR(SEARCH("""Example""",I45)))</formula>
    </cfRule>
  </conditionalFormatting>
  <conditionalFormatting sqref="G45:G56">
    <cfRule type="containsText" dxfId="764" priority="715" operator="containsText" text="&quot;Example&quot;">
      <formula>NOT(ISERROR(SEARCH("""Example""",G45)))</formula>
    </cfRule>
  </conditionalFormatting>
  <conditionalFormatting sqref="E45:E56">
    <cfRule type="containsText" dxfId="763" priority="714" operator="containsText" text="&quot;Example&quot;">
      <formula>NOT(ISERROR(SEARCH("""Example""",E45)))</formula>
    </cfRule>
  </conditionalFormatting>
  <conditionalFormatting sqref="C45:C56">
    <cfRule type="containsText" dxfId="762" priority="713" operator="containsText" text="&quot;Example&quot;">
      <formula>NOT(ISERROR(SEARCH("""Example""",C45)))</formula>
    </cfRule>
  </conditionalFormatting>
  <conditionalFormatting sqref="I62:I73">
    <cfRule type="containsText" dxfId="761" priority="712" operator="containsText" text="&quot;Example&quot;">
      <formula>NOT(ISERROR(SEARCH("""Example""",I62)))</formula>
    </cfRule>
  </conditionalFormatting>
  <conditionalFormatting sqref="I62:I73">
    <cfRule type="containsText" dxfId="760" priority="711" operator="containsText" text="&quot;Example&quot;">
      <formula>NOT(ISERROR(SEARCH("""Example""",I62)))</formula>
    </cfRule>
  </conditionalFormatting>
  <conditionalFormatting sqref="I62:I73">
    <cfRule type="containsText" dxfId="759" priority="710" operator="containsText" text="&quot;Example&quot;">
      <formula>NOT(ISERROR(SEARCH("""Example""",I62)))</formula>
    </cfRule>
  </conditionalFormatting>
  <conditionalFormatting sqref="G62:G73">
    <cfRule type="containsText" dxfId="758" priority="709" operator="containsText" text="&quot;Example&quot;">
      <formula>NOT(ISERROR(SEARCH("""Example""",G62)))</formula>
    </cfRule>
  </conditionalFormatting>
  <conditionalFormatting sqref="G62:G73">
    <cfRule type="containsText" dxfId="757" priority="708" operator="containsText" text="&quot;Example&quot;">
      <formula>NOT(ISERROR(SEARCH("""Example""",G62)))</formula>
    </cfRule>
  </conditionalFormatting>
  <conditionalFormatting sqref="G62:G73">
    <cfRule type="containsText" dxfId="756" priority="707" operator="containsText" text="&quot;Example&quot;">
      <formula>NOT(ISERROR(SEARCH("""Example""",G62)))</formula>
    </cfRule>
  </conditionalFormatting>
  <conditionalFormatting sqref="E62:E73">
    <cfRule type="containsText" dxfId="755" priority="706" operator="containsText" text="&quot;Example&quot;">
      <formula>NOT(ISERROR(SEARCH("""Example""",E62)))</formula>
    </cfRule>
  </conditionalFormatting>
  <conditionalFormatting sqref="E62:E73">
    <cfRule type="containsText" dxfId="754" priority="705" operator="containsText" text="&quot;Example&quot;">
      <formula>NOT(ISERROR(SEARCH("""Example""",E62)))</formula>
    </cfRule>
  </conditionalFormatting>
  <conditionalFormatting sqref="E62:E73">
    <cfRule type="containsText" dxfId="753" priority="704" operator="containsText" text="&quot;Example&quot;">
      <formula>NOT(ISERROR(SEARCH("""Example""",E62)))</formula>
    </cfRule>
  </conditionalFormatting>
  <conditionalFormatting sqref="C62:C73">
    <cfRule type="containsText" dxfId="752" priority="703" operator="containsText" text="&quot;Example&quot;">
      <formula>NOT(ISERROR(SEARCH("""Example""",C62)))</formula>
    </cfRule>
  </conditionalFormatting>
  <conditionalFormatting sqref="C62:C73">
    <cfRule type="containsText" dxfId="751" priority="702" operator="containsText" text="&quot;Example&quot;">
      <formula>NOT(ISERROR(SEARCH("""Example""",C62)))</formula>
    </cfRule>
  </conditionalFormatting>
  <conditionalFormatting sqref="C62:C73">
    <cfRule type="containsText" dxfId="750" priority="701" operator="containsText" text="&quot;Example&quot;">
      <formula>NOT(ISERROR(SEARCH("""Example""",C62)))</formula>
    </cfRule>
  </conditionalFormatting>
  <conditionalFormatting sqref="I77:I87">
    <cfRule type="containsText" dxfId="749" priority="700" operator="containsText" text="Example:">
      <formula>NOT(ISERROR(SEARCH("Example:",I77)))</formula>
    </cfRule>
  </conditionalFormatting>
  <conditionalFormatting sqref="I77:I87">
    <cfRule type="containsText" dxfId="748" priority="699" operator="containsText" text="&quot;Example&quot;">
      <formula>NOT(ISERROR(SEARCH("""Example""",I77)))</formula>
    </cfRule>
  </conditionalFormatting>
  <conditionalFormatting sqref="I77:I87">
    <cfRule type="containsText" dxfId="747" priority="698" operator="containsText" text="&quot;Example&quot;">
      <formula>NOT(ISERROR(SEARCH("""Example""",I77)))</formula>
    </cfRule>
  </conditionalFormatting>
  <conditionalFormatting sqref="I77:I87">
    <cfRule type="containsText" dxfId="746" priority="697" operator="containsText" text="&quot;Example&quot;">
      <formula>NOT(ISERROR(SEARCH("""Example""",I77)))</formula>
    </cfRule>
  </conditionalFormatting>
  <conditionalFormatting sqref="I77:I87">
    <cfRule type="containsText" dxfId="745" priority="696" operator="containsText" text="&quot;Example&quot;">
      <formula>NOT(ISERROR(SEARCH("""Example""",I77)))</formula>
    </cfRule>
  </conditionalFormatting>
  <conditionalFormatting sqref="I77:I87">
    <cfRule type="containsText" dxfId="744" priority="695" operator="containsText" text="&quot;Example&quot;">
      <formula>NOT(ISERROR(SEARCH("""Example""",I77)))</formula>
    </cfRule>
  </conditionalFormatting>
  <conditionalFormatting sqref="I77:I87">
    <cfRule type="containsText" dxfId="743" priority="694" operator="containsText" text="&quot;Example&quot;">
      <formula>NOT(ISERROR(SEARCH("""Example""",I77)))</formula>
    </cfRule>
  </conditionalFormatting>
  <conditionalFormatting sqref="G77:G87">
    <cfRule type="containsText" dxfId="742" priority="693" operator="containsText" text="Example:">
      <formula>NOT(ISERROR(SEARCH("Example:",G77)))</formula>
    </cfRule>
  </conditionalFormatting>
  <conditionalFormatting sqref="G77:G87">
    <cfRule type="containsText" dxfId="741" priority="692" operator="containsText" text="&quot;Example&quot;">
      <formula>NOT(ISERROR(SEARCH("""Example""",G77)))</formula>
    </cfRule>
  </conditionalFormatting>
  <conditionalFormatting sqref="G77:G87">
    <cfRule type="containsText" dxfId="740" priority="691" operator="containsText" text="&quot;Example&quot;">
      <formula>NOT(ISERROR(SEARCH("""Example""",G77)))</formula>
    </cfRule>
  </conditionalFormatting>
  <conditionalFormatting sqref="G77:G87">
    <cfRule type="containsText" dxfId="739" priority="690" operator="containsText" text="&quot;Example&quot;">
      <formula>NOT(ISERROR(SEARCH("""Example""",G77)))</formula>
    </cfRule>
  </conditionalFormatting>
  <conditionalFormatting sqref="G77:G87">
    <cfRule type="containsText" dxfId="738" priority="689" operator="containsText" text="&quot;Example&quot;">
      <formula>NOT(ISERROR(SEARCH("""Example""",G77)))</formula>
    </cfRule>
  </conditionalFormatting>
  <conditionalFormatting sqref="G77:G87">
    <cfRule type="containsText" dxfId="737" priority="688" operator="containsText" text="&quot;Example&quot;">
      <formula>NOT(ISERROR(SEARCH("""Example""",G77)))</formula>
    </cfRule>
  </conditionalFormatting>
  <conditionalFormatting sqref="G77:G87">
    <cfRule type="containsText" dxfId="736" priority="687" operator="containsText" text="&quot;Example&quot;">
      <formula>NOT(ISERROR(SEARCH("""Example""",G77)))</formula>
    </cfRule>
  </conditionalFormatting>
  <conditionalFormatting sqref="E77:E87">
    <cfRule type="containsText" dxfId="735" priority="686" operator="containsText" text="Example:">
      <formula>NOT(ISERROR(SEARCH("Example:",E77)))</formula>
    </cfRule>
  </conditionalFormatting>
  <conditionalFormatting sqref="E77:E87">
    <cfRule type="containsText" dxfId="734" priority="685" operator="containsText" text="&quot;Example&quot;">
      <formula>NOT(ISERROR(SEARCH("""Example""",E77)))</formula>
    </cfRule>
  </conditionalFormatting>
  <conditionalFormatting sqref="E77:E87">
    <cfRule type="containsText" dxfId="733" priority="684" operator="containsText" text="&quot;Example&quot;">
      <formula>NOT(ISERROR(SEARCH("""Example""",E77)))</formula>
    </cfRule>
  </conditionalFormatting>
  <conditionalFormatting sqref="E77:E87">
    <cfRule type="containsText" dxfId="732" priority="683" operator="containsText" text="&quot;Example&quot;">
      <formula>NOT(ISERROR(SEARCH("""Example""",E77)))</formula>
    </cfRule>
  </conditionalFormatting>
  <conditionalFormatting sqref="E77:E87">
    <cfRule type="containsText" dxfId="731" priority="682" operator="containsText" text="&quot;Example&quot;">
      <formula>NOT(ISERROR(SEARCH("""Example""",E77)))</formula>
    </cfRule>
  </conditionalFormatting>
  <conditionalFormatting sqref="E77:E87">
    <cfRule type="containsText" dxfId="730" priority="681" operator="containsText" text="&quot;Example&quot;">
      <formula>NOT(ISERROR(SEARCH("""Example""",E77)))</formula>
    </cfRule>
  </conditionalFormatting>
  <conditionalFormatting sqref="E77:E87">
    <cfRule type="containsText" dxfId="729" priority="680" operator="containsText" text="&quot;Example&quot;">
      <formula>NOT(ISERROR(SEARCH("""Example""",E77)))</formula>
    </cfRule>
  </conditionalFormatting>
  <conditionalFormatting sqref="C77:C87">
    <cfRule type="containsText" dxfId="728" priority="679" operator="containsText" text="Example:">
      <formula>NOT(ISERROR(SEARCH("Example:",C77)))</formula>
    </cfRule>
  </conditionalFormatting>
  <conditionalFormatting sqref="C77:C87">
    <cfRule type="containsText" dxfId="727" priority="678" operator="containsText" text="&quot;Example&quot;">
      <formula>NOT(ISERROR(SEARCH("""Example""",C77)))</formula>
    </cfRule>
  </conditionalFormatting>
  <conditionalFormatting sqref="C77:C87">
    <cfRule type="containsText" dxfId="726" priority="677" operator="containsText" text="&quot;Example&quot;">
      <formula>NOT(ISERROR(SEARCH("""Example""",C77)))</formula>
    </cfRule>
  </conditionalFormatting>
  <conditionalFormatting sqref="C77:C87">
    <cfRule type="containsText" dxfId="725" priority="675" operator="containsText" text="&quot;Example&quot;">
      <formula>NOT(ISERROR(SEARCH("""Example""",C77)))</formula>
    </cfRule>
  </conditionalFormatting>
  <conditionalFormatting sqref="C77:C87">
    <cfRule type="containsText" dxfId="724" priority="674" operator="containsText" text="&quot;Example&quot;">
      <formula>NOT(ISERROR(SEARCH("""Example""",C77)))</formula>
    </cfRule>
  </conditionalFormatting>
  <conditionalFormatting sqref="C77:C87">
    <cfRule type="containsText" dxfId="723" priority="673" operator="containsText" text="&quot;Example&quot;">
      <formula>NOT(ISERROR(SEARCH("""Example""",C77)))</formula>
    </cfRule>
  </conditionalFormatting>
  <conditionalFormatting sqref="G94:G95">
    <cfRule type="containsText" dxfId="722" priority="672" operator="containsText" text="&quot;Example&quot;">
      <formula>NOT(ISERROR(SEARCH("""Example""",G94)))</formula>
    </cfRule>
  </conditionalFormatting>
  <conditionalFormatting sqref="G94:G95">
    <cfRule type="containsText" dxfId="721" priority="671" operator="containsText" text="&quot;Example&quot;">
      <formula>NOT(ISERROR(SEARCH("""Example""",G94)))</formula>
    </cfRule>
  </conditionalFormatting>
  <conditionalFormatting sqref="G94:G95">
    <cfRule type="containsText" dxfId="720" priority="670" operator="containsText" text="&quot;Example&quot;">
      <formula>NOT(ISERROR(SEARCH("""Example""",G94)))</formula>
    </cfRule>
  </conditionalFormatting>
  <conditionalFormatting sqref="E94:E95">
    <cfRule type="containsText" dxfId="719" priority="669" operator="containsText" text="&quot;Example&quot;">
      <formula>NOT(ISERROR(SEARCH("""Example""",E94)))</formula>
    </cfRule>
  </conditionalFormatting>
  <conditionalFormatting sqref="E94:E95">
    <cfRule type="containsText" dxfId="718" priority="668" operator="containsText" text="&quot;Example&quot;">
      <formula>NOT(ISERROR(SEARCH("""Example""",E94)))</formula>
    </cfRule>
  </conditionalFormatting>
  <conditionalFormatting sqref="E94:E95">
    <cfRule type="containsText" dxfId="717" priority="667" operator="containsText" text="&quot;Example&quot;">
      <formula>NOT(ISERROR(SEARCH("""Example""",E94)))</formula>
    </cfRule>
  </conditionalFormatting>
  <conditionalFormatting sqref="C94:C95">
    <cfRule type="containsText" dxfId="716" priority="666" operator="containsText" text="&quot;Example&quot;">
      <formula>NOT(ISERROR(SEARCH("""Example""",C94)))</formula>
    </cfRule>
  </conditionalFormatting>
  <conditionalFormatting sqref="C94:C95">
    <cfRule type="containsText" dxfId="715" priority="665" operator="containsText" text="&quot;Example&quot;">
      <formula>NOT(ISERROR(SEARCH("""Example""",C94)))</formula>
    </cfRule>
  </conditionalFormatting>
  <conditionalFormatting sqref="C94:C95">
    <cfRule type="containsText" dxfId="714" priority="664" operator="containsText" text="&quot;Example&quot;">
      <formula>NOT(ISERROR(SEARCH("""Example""",C94)))</formula>
    </cfRule>
  </conditionalFormatting>
  <conditionalFormatting sqref="G98:G99">
    <cfRule type="containsText" dxfId="713" priority="663" operator="containsText" text="Example:">
      <formula>NOT(ISERROR(SEARCH("Example:",G98)))</formula>
    </cfRule>
  </conditionalFormatting>
  <conditionalFormatting sqref="E98:E99">
    <cfRule type="containsText" dxfId="712" priority="662" operator="containsText" text="Example:">
      <formula>NOT(ISERROR(SEARCH("Example:",E98)))</formula>
    </cfRule>
  </conditionalFormatting>
  <conditionalFormatting sqref="C98:C99">
    <cfRule type="containsText" dxfId="711" priority="661" operator="containsText" text="Example:">
      <formula>NOT(ISERROR(SEARCH("Example:",C98)))</formula>
    </cfRule>
  </conditionalFormatting>
  <conditionalFormatting sqref="C102 C104:C105">
    <cfRule type="containsText" dxfId="710" priority="639" operator="containsText" text="Example:">
      <formula>NOT(ISERROR(SEARCH("Example:",C102)))</formula>
    </cfRule>
  </conditionalFormatting>
  <conditionalFormatting sqref="C102 C104:C105">
    <cfRule type="containsText" dxfId="709" priority="638" operator="containsText" text="&quot;Example&quot;">
      <formula>NOT(ISERROR(SEARCH("""Example""",C102)))</formula>
    </cfRule>
  </conditionalFormatting>
  <conditionalFormatting sqref="C102 C104:C105">
    <cfRule type="containsText" dxfId="708" priority="637" operator="containsText" text="&quot;Example&quot;">
      <formula>NOT(ISERROR(SEARCH("""Example""",C102)))</formula>
    </cfRule>
  </conditionalFormatting>
  <conditionalFormatting sqref="C102 C104:C105">
    <cfRule type="containsText" dxfId="707" priority="636" operator="containsText" text="&quot;Example&quot;">
      <formula>NOT(ISERROR(SEARCH("""Example""",C102)))</formula>
    </cfRule>
  </conditionalFormatting>
  <conditionalFormatting sqref="C102 C104:C105">
    <cfRule type="containsText" dxfId="706" priority="635" operator="containsText" text="&quot;Example&quot;">
      <formula>NOT(ISERROR(SEARCH("""Example""",C102)))</formula>
    </cfRule>
  </conditionalFormatting>
  <conditionalFormatting sqref="C102 C104:C105">
    <cfRule type="containsText" dxfId="705" priority="634" operator="containsText" text="&quot;Example&quot;">
      <formula>NOT(ISERROR(SEARCH("""Example""",C102)))</formula>
    </cfRule>
  </conditionalFormatting>
  <conditionalFormatting sqref="C102 C104:C105">
    <cfRule type="containsText" dxfId="704" priority="633" operator="containsText" text="&quot;Example&quot;">
      <formula>NOT(ISERROR(SEARCH("""Example""",C102)))</formula>
    </cfRule>
  </conditionalFormatting>
  <conditionalFormatting sqref="F45:F56">
    <cfRule type="containsText" dxfId="703" priority="632" operator="containsText" text="&quot;Example&quot;">
      <formula>NOT(ISERROR(SEARCH("""Example""",F45)))</formula>
    </cfRule>
  </conditionalFormatting>
  <conditionalFormatting sqref="E18">
    <cfRule type="containsText" dxfId="702" priority="631" operator="containsText" text="Example:">
      <formula>NOT(ISERROR(SEARCH("Example:",E18)))</formula>
    </cfRule>
  </conditionalFormatting>
  <conditionalFormatting sqref="H77:H87">
    <cfRule type="containsText" dxfId="701" priority="629" operator="containsText" text="Example:">
      <formula>NOT(ISERROR(SEARCH("Example:",H77)))</formula>
    </cfRule>
  </conditionalFormatting>
  <conditionalFormatting sqref="D77:D87">
    <cfRule type="containsText" dxfId="700" priority="628" operator="containsText" text="Example:">
      <formula>NOT(ISERROR(SEARCH("Example:",D77)))</formula>
    </cfRule>
  </conditionalFormatting>
  <conditionalFormatting sqref="F117">
    <cfRule type="containsText" dxfId="699" priority="625" operator="containsText" text="Example:">
      <formula>NOT(ISERROR(SEARCH("Example:",F117)))</formula>
    </cfRule>
  </conditionalFormatting>
  <conditionalFormatting sqref="F117">
    <cfRule type="containsText" dxfId="698" priority="624" operator="containsText" text="&quot;Example&quot;">
      <formula>NOT(ISERROR(SEARCH("""Example""",F117)))</formula>
    </cfRule>
  </conditionalFormatting>
  <conditionalFormatting sqref="F116">
    <cfRule type="containsText" dxfId="697" priority="623" operator="containsText" text="Example:">
      <formula>NOT(ISERROR(SEARCH("Example:",F116)))</formula>
    </cfRule>
  </conditionalFormatting>
  <conditionalFormatting sqref="F116">
    <cfRule type="containsText" dxfId="696" priority="622" operator="containsText" text="&quot;Example&quot;">
      <formula>NOT(ISERROR(SEARCH("""Example""",F116)))</formula>
    </cfRule>
  </conditionalFormatting>
  <conditionalFormatting sqref="F118">
    <cfRule type="containsText" dxfId="695" priority="621" operator="containsText" text="Example:">
      <formula>NOT(ISERROR(SEARCH("Example:",F118)))</formula>
    </cfRule>
  </conditionalFormatting>
  <conditionalFormatting sqref="F118">
    <cfRule type="containsText" dxfId="694" priority="620" operator="containsText" text="&quot;Example&quot;">
      <formula>NOT(ISERROR(SEARCH("""Example""",F118)))</formula>
    </cfRule>
  </conditionalFormatting>
  <conditionalFormatting sqref="F113">
    <cfRule type="containsText" dxfId="693" priority="619" operator="containsText" text="Example:">
      <formula>NOT(ISERROR(SEARCH("Example:",F113)))</formula>
    </cfRule>
  </conditionalFormatting>
  <conditionalFormatting sqref="F113">
    <cfRule type="containsText" dxfId="692" priority="618" operator="containsText" text="&quot;Example&quot;">
      <formula>NOT(ISERROR(SEARCH("""Example""",F113)))</formula>
    </cfRule>
  </conditionalFormatting>
  <conditionalFormatting sqref="F114">
    <cfRule type="containsText" dxfId="691" priority="615" operator="containsText" text="Example:">
      <formula>NOT(ISERROR(SEARCH("Example:",F114)))</formula>
    </cfRule>
  </conditionalFormatting>
  <conditionalFormatting sqref="F114">
    <cfRule type="containsText" dxfId="690" priority="614" operator="containsText" text="&quot;Example&quot;">
      <formula>NOT(ISERROR(SEARCH("""Example""",F114)))</formula>
    </cfRule>
  </conditionalFormatting>
  <conditionalFormatting sqref="R15">
    <cfRule type="containsText" dxfId="689" priority="534" operator="containsText" text="Example:">
      <formula>NOT(ISERROR(SEARCH("Example:",R15)))</formula>
    </cfRule>
  </conditionalFormatting>
  <conditionalFormatting sqref="F115">
    <cfRule type="containsText" dxfId="688" priority="611" operator="containsText" text="Example:">
      <formula>NOT(ISERROR(SEARCH("Example:",F115)))</formula>
    </cfRule>
  </conditionalFormatting>
  <conditionalFormatting sqref="F115">
    <cfRule type="containsText" dxfId="687" priority="610" operator="containsText" text="&quot;Example&quot;">
      <formula>NOT(ISERROR(SEARCH("""Example""",F115)))</formula>
    </cfRule>
  </conditionalFormatting>
  <conditionalFormatting sqref="R5">
    <cfRule type="containsText" dxfId="686" priority="561" operator="containsText" text="Example:">
      <formula>NOT(ISERROR(SEARCH("Example:",R5)))</formula>
    </cfRule>
  </conditionalFormatting>
  <conditionalFormatting sqref="F119">
    <cfRule type="containsText" dxfId="685" priority="607" operator="containsText" text="Example:">
      <formula>NOT(ISERROR(SEARCH("Example:",F119)))</formula>
    </cfRule>
  </conditionalFormatting>
  <conditionalFormatting sqref="F119">
    <cfRule type="containsText" dxfId="684" priority="606" operator="containsText" text="&quot;Example&quot;">
      <formula>NOT(ISERROR(SEARCH("""Example""",F119)))</formula>
    </cfRule>
  </conditionalFormatting>
  <conditionalFormatting sqref="H94:H95">
    <cfRule type="containsText" dxfId="683" priority="601" operator="containsText" text="&quot;Example&quot;">
      <formula>NOT(ISERROR(SEARCH("""Example""",H94)))</formula>
    </cfRule>
  </conditionalFormatting>
  <conditionalFormatting sqref="H98:H99">
    <cfRule type="containsText" dxfId="682" priority="600" operator="containsText" text="Example:">
      <formula>NOT(ISERROR(SEARCH("Example:",H98)))</formula>
    </cfRule>
  </conditionalFormatting>
  <conditionalFormatting sqref="O96:T99">
    <cfRule type="containsText" dxfId="681" priority="567" operator="containsText" text="Example:">
      <formula>NOT(ISERROR(SEARCH("Example:",O96)))</formula>
    </cfRule>
  </conditionalFormatting>
  <conditionalFormatting sqref="H117">
    <cfRule type="containsText" dxfId="680" priority="595" operator="containsText" text="Example:">
      <formula>NOT(ISERROR(SEARCH("Example:",H117)))</formula>
    </cfRule>
  </conditionalFormatting>
  <conditionalFormatting sqref="H117">
    <cfRule type="containsText" dxfId="679" priority="594" operator="containsText" text="&quot;Example&quot;">
      <formula>NOT(ISERROR(SEARCH("""Example""",H117)))</formula>
    </cfRule>
  </conditionalFormatting>
  <conditionalFormatting sqref="H116">
    <cfRule type="containsText" dxfId="678" priority="593" operator="containsText" text="Example:">
      <formula>NOT(ISERROR(SEARCH("Example:",H116)))</formula>
    </cfRule>
  </conditionalFormatting>
  <conditionalFormatting sqref="H116">
    <cfRule type="containsText" dxfId="677" priority="592" operator="containsText" text="&quot;Example&quot;">
      <formula>NOT(ISERROR(SEARCH("""Example""",H116)))</formula>
    </cfRule>
  </conditionalFormatting>
  <conditionalFormatting sqref="H118">
    <cfRule type="containsText" dxfId="676" priority="591" operator="containsText" text="Example:">
      <formula>NOT(ISERROR(SEARCH("Example:",H118)))</formula>
    </cfRule>
  </conditionalFormatting>
  <conditionalFormatting sqref="H118">
    <cfRule type="containsText" dxfId="675" priority="590" operator="containsText" text="&quot;Example&quot;">
      <formula>NOT(ISERROR(SEARCH("""Example""",H118)))</formula>
    </cfRule>
  </conditionalFormatting>
  <conditionalFormatting sqref="H113">
    <cfRule type="containsText" dxfId="674" priority="589" operator="containsText" text="Example:">
      <formula>NOT(ISERROR(SEARCH("Example:",H113)))</formula>
    </cfRule>
  </conditionalFormatting>
  <conditionalFormatting sqref="H113">
    <cfRule type="containsText" dxfId="673" priority="588" operator="containsText" text="&quot;Example&quot;">
      <formula>NOT(ISERROR(SEARCH("""Example""",H113)))</formula>
    </cfRule>
  </conditionalFormatting>
  <conditionalFormatting sqref="H114">
    <cfRule type="containsText" dxfId="672" priority="585" operator="containsText" text="Example:">
      <formula>NOT(ISERROR(SEARCH("Example:",H114)))</formula>
    </cfRule>
  </conditionalFormatting>
  <conditionalFormatting sqref="H114">
    <cfRule type="containsText" dxfId="671" priority="584" operator="containsText" text="&quot;Example&quot;">
      <formula>NOT(ISERROR(SEARCH("""Example""",H114)))</formula>
    </cfRule>
  </conditionalFormatting>
  <conditionalFormatting sqref="C62:C64">
    <cfRule type="containsText" dxfId="670" priority="505" operator="containsText" text="&quot;Example&quot;">
      <formula>NOT(ISERROR(SEARCH("""Example""",C62)))</formula>
    </cfRule>
  </conditionalFormatting>
  <conditionalFormatting sqref="H115">
    <cfRule type="containsText" dxfId="669" priority="581" operator="containsText" text="Example:">
      <formula>NOT(ISERROR(SEARCH("Example:",H115)))</formula>
    </cfRule>
  </conditionalFormatting>
  <conditionalFormatting sqref="H115">
    <cfRule type="containsText" dxfId="668" priority="580" operator="containsText" text="&quot;Example&quot;">
      <formula>NOT(ISERROR(SEARCH("""Example""",H115)))</formula>
    </cfRule>
  </conditionalFormatting>
  <conditionalFormatting sqref="R26">
    <cfRule type="containsText" dxfId="667" priority="547" operator="containsText" text="Example:">
      <formula>NOT(ISERROR(SEARCH("Example:",R26)))</formula>
    </cfRule>
  </conditionalFormatting>
  <conditionalFormatting sqref="H119">
    <cfRule type="containsText" dxfId="666" priority="577" operator="containsText" text="Example:">
      <formula>NOT(ISERROR(SEARCH("Example:",H119)))</formula>
    </cfRule>
  </conditionalFormatting>
  <conditionalFormatting sqref="H119">
    <cfRule type="containsText" dxfId="665" priority="576" operator="containsText" text="&quot;Example&quot;">
      <formula>NOT(ISERROR(SEARCH("""Example""",H119)))</formula>
    </cfRule>
  </conditionalFormatting>
  <conditionalFormatting sqref="P8">
    <cfRule type="containsText" dxfId="664" priority="565" operator="containsText" text="Example:">
      <formula>NOT(ISERROR(SEARCH("Example:",P8)))</formula>
    </cfRule>
  </conditionalFormatting>
  <conditionalFormatting sqref="O74:T87">
    <cfRule type="containsText" dxfId="663" priority="569" operator="containsText" text="Example:">
      <formula>NOT(ISERROR(SEARCH("Example:",O74)))</formula>
    </cfRule>
  </conditionalFormatting>
  <conditionalFormatting sqref="O1:T2 O170:T1048576 O139:T140 O8 Q8 S8 O6:T7 O144:T148 O143 Q143 S143 O153:T166 O152 Q152 S152 O27:T73 O26 Q26 S26 O9:T10 O13:T14 O11:O12 Q11:Q12 S11:S12 O15 Q15 S15 O142:T142 O141 Q141 S141 O150:T151 O149 Q149 S149">
    <cfRule type="containsText" dxfId="662" priority="572" operator="containsText" text="Example:">
      <formula>NOT(ISERROR(SEARCH("Example:",O1)))</formula>
    </cfRule>
  </conditionalFormatting>
  <conditionalFormatting sqref="O88:T90">
    <cfRule type="containsText" dxfId="661" priority="571" operator="containsText" text="Example:">
      <formula>NOT(ISERROR(SEARCH("Example:",O88)))</formula>
    </cfRule>
  </conditionalFormatting>
  <conditionalFormatting sqref="O91:T95">
    <cfRule type="containsText" dxfId="660" priority="568" operator="containsText" text="Example:">
      <formula>NOT(ISERROR(SEARCH("Example:",O91)))</formula>
    </cfRule>
  </conditionalFormatting>
  <conditionalFormatting sqref="O5 Q5 S5">
    <cfRule type="containsText" dxfId="659" priority="566" operator="containsText" text="Example:">
      <formula>NOT(ISERROR(SEARCH("Example:",O5)))</formula>
    </cfRule>
  </conditionalFormatting>
  <conditionalFormatting sqref="R8">
    <cfRule type="containsText" dxfId="658" priority="564" operator="containsText" text="Example:">
      <formula>NOT(ISERROR(SEARCH("Example:",R8)))</formula>
    </cfRule>
  </conditionalFormatting>
  <conditionalFormatting sqref="T8">
    <cfRule type="containsText" dxfId="657" priority="563" operator="containsText" text="Example:">
      <formula>NOT(ISERROR(SEARCH("Example:",T8)))</formula>
    </cfRule>
  </conditionalFormatting>
  <conditionalFormatting sqref="P5">
    <cfRule type="containsText" dxfId="656" priority="562" operator="containsText" text="Example:">
      <formula>NOT(ISERROR(SEARCH("Example:",P5)))</formula>
    </cfRule>
  </conditionalFormatting>
  <conditionalFormatting sqref="T5">
    <cfRule type="containsText" dxfId="655" priority="560" operator="containsText" text="Example:">
      <formula>NOT(ISERROR(SEARCH("Example:",T5)))</formula>
    </cfRule>
  </conditionalFormatting>
  <conditionalFormatting sqref="P143">
    <cfRule type="containsText" dxfId="654" priority="559" operator="containsText" text="Example:">
      <formula>NOT(ISERROR(SEARCH("Example:",P143)))</formula>
    </cfRule>
  </conditionalFormatting>
  <conditionalFormatting sqref="R143">
    <cfRule type="containsText" dxfId="653" priority="556" operator="containsText" text="Example:">
      <formula>NOT(ISERROR(SEARCH("Example:",R143)))</formula>
    </cfRule>
  </conditionalFormatting>
  <conditionalFormatting sqref="T143">
    <cfRule type="containsText" dxfId="652" priority="555" operator="containsText" text="Example:">
      <formula>NOT(ISERROR(SEARCH("Example:",T143)))</formula>
    </cfRule>
  </conditionalFormatting>
  <conditionalFormatting sqref="N143">
    <cfRule type="containsText" dxfId="651" priority="554" operator="containsText" text="Example:">
      <formula>NOT(ISERROR(SEARCH("Example:",N143)))</formula>
    </cfRule>
  </conditionalFormatting>
  <conditionalFormatting sqref="P152">
    <cfRule type="containsText" dxfId="650" priority="553" operator="containsText" text="Example:">
      <formula>NOT(ISERROR(SEARCH("Example:",P152)))</formula>
    </cfRule>
  </conditionalFormatting>
  <conditionalFormatting sqref="R152">
    <cfRule type="containsText" dxfId="649" priority="552" operator="containsText" text="Example:">
      <formula>NOT(ISERROR(SEARCH("Example:",R152)))</formula>
    </cfRule>
  </conditionalFormatting>
  <conditionalFormatting sqref="T152">
    <cfRule type="containsText" dxfId="648" priority="551" operator="containsText" text="Example:">
      <formula>NOT(ISERROR(SEARCH("Example:",T152)))</formula>
    </cfRule>
  </conditionalFormatting>
  <conditionalFormatting sqref="P26">
    <cfRule type="containsText" dxfId="647" priority="550" operator="containsText" text="Example:">
      <formula>NOT(ISERROR(SEARCH("Example:",P26)))</formula>
    </cfRule>
  </conditionalFormatting>
  <conditionalFormatting sqref="T26">
    <cfRule type="containsText" dxfId="646" priority="546" operator="containsText" text="Example:">
      <formula>NOT(ISERROR(SEARCH("Example:",T26)))</formula>
    </cfRule>
  </conditionalFormatting>
  <conditionalFormatting sqref="N13">
    <cfRule type="containsText" dxfId="645" priority="545" operator="containsText" text="Example:">
      <formula>NOT(ISERROR(SEARCH("Example:",N13)))</formula>
    </cfRule>
  </conditionalFormatting>
  <conditionalFormatting sqref="P12">
    <cfRule type="containsText" dxfId="644" priority="541" operator="containsText" text="Example:">
      <formula>NOT(ISERROR(SEARCH("Example:",P12)))</formula>
    </cfRule>
  </conditionalFormatting>
  <conditionalFormatting sqref="R12">
    <cfRule type="containsText" dxfId="643" priority="540" operator="containsText" text="Example:">
      <formula>NOT(ISERROR(SEARCH("Example:",R12)))</formula>
    </cfRule>
  </conditionalFormatting>
  <conditionalFormatting sqref="T12">
    <cfRule type="containsText" dxfId="642" priority="539" operator="containsText" text="Example:">
      <formula>NOT(ISERROR(SEARCH("Example:",T12)))</formula>
    </cfRule>
  </conditionalFormatting>
  <conditionalFormatting sqref="P11">
    <cfRule type="containsText" dxfId="641" priority="538" operator="containsText" text="Example:">
      <formula>NOT(ISERROR(SEARCH("Example:",P11)))</formula>
    </cfRule>
  </conditionalFormatting>
  <conditionalFormatting sqref="R11">
    <cfRule type="containsText" dxfId="640" priority="537" operator="containsText" text="Example:">
      <formula>NOT(ISERROR(SEARCH("Example:",R11)))</formula>
    </cfRule>
  </conditionalFormatting>
  <conditionalFormatting sqref="T11">
    <cfRule type="containsText" dxfId="639" priority="536" operator="containsText" text="Example:">
      <formula>NOT(ISERROR(SEARCH("Example:",T11)))</formula>
    </cfRule>
  </conditionalFormatting>
  <conditionalFormatting sqref="P15">
    <cfRule type="containsText" dxfId="638" priority="535" operator="containsText" text="Example:">
      <formula>NOT(ISERROR(SEARCH("Example:",P15)))</formula>
    </cfRule>
  </conditionalFormatting>
  <conditionalFormatting sqref="T15">
    <cfRule type="containsText" dxfId="637" priority="533" operator="containsText" text="Example:">
      <formula>NOT(ISERROR(SEARCH("Example:",T15)))</formula>
    </cfRule>
  </conditionalFormatting>
  <conditionalFormatting sqref="P141">
    <cfRule type="containsText" dxfId="636" priority="532" operator="containsText" text="Example:">
      <formula>NOT(ISERROR(SEARCH("Example:",P141)))</formula>
    </cfRule>
  </conditionalFormatting>
  <conditionalFormatting sqref="R141">
    <cfRule type="containsText" dxfId="635" priority="531" operator="containsText" text="Example:">
      <formula>NOT(ISERROR(SEARCH("Example:",R141)))</formula>
    </cfRule>
  </conditionalFormatting>
  <conditionalFormatting sqref="T141">
    <cfRule type="containsText" dxfId="634" priority="530" operator="containsText" text="Example:">
      <formula>NOT(ISERROR(SEARCH("Example:",T141)))</formula>
    </cfRule>
  </conditionalFormatting>
  <conditionalFormatting sqref="P149">
    <cfRule type="containsText" dxfId="633" priority="529" operator="containsText" text="Example:">
      <formula>NOT(ISERROR(SEARCH("Example:",P149)))</formula>
    </cfRule>
  </conditionalFormatting>
  <conditionalFormatting sqref="R149">
    <cfRule type="containsText" dxfId="632" priority="528" operator="containsText" text="Example:">
      <formula>NOT(ISERROR(SEARCH("Example:",R149)))</formula>
    </cfRule>
  </conditionalFormatting>
  <conditionalFormatting sqref="T149">
    <cfRule type="containsText" dxfId="631" priority="527" operator="containsText" text="Example:">
      <formula>NOT(ISERROR(SEARCH("Example:",T149)))</formula>
    </cfRule>
  </conditionalFormatting>
  <conditionalFormatting sqref="K170:K1048576 K1:K2 K5:K9 K140:K144 K150:K166 K146:K148">
    <cfRule type="containsText" dxfId="630" priority="526" operator="containsText" text="Example:">
      <formula>NOT(ISERROR(SEARCH("Example:",K1)))</formula>
    </cfRule>
  </conditionalFormatting>
  <conditionalFormatting sqref="K88:K89">
    <cfRule type="containsText" dxfId="629" priority="525" operator="containsText" text="Example:">
      <formula>NOT(ISERROR(SEARCH("Example:",K88)))</formula>
    </cfRule>
  </conditionalFormatting>
  <conditionalFormatting sqref="K100:K101">
    <cfRule type="containsText" dxfId="628" priority="524" operator="containsText" text="Example:">
      <formula>NOT(ISERROR(SEARCH("Example:",K100)))</formula>
    </cfRule>
  </conditionalFormatting>
  <conditionalFormatting sqref="K74:K75 K77:K87">
    <cfRule type="containsText" dxfId="627" priority="523" operator="containsText" text="Example:">
      <formula>NOT(ISERROR(SEARCH("Example:",K74)))</formula>
    </cfRule>
  </conditionalFormatting>
  <conditionalFormatting sqref="K91:K95">
    <cfRule type="containsText" dxfId="626" priority="522" operator="containsText" text="Example:">
      <formula>NOT(ISERROR(SEARCH("Example:",K91)))</formula>
    </cfRule>
  </conditionalFormatting>
  <conditionalFormatting sqref="K96:K99">
    <cfRule type="containsText" dxfId="625" priority="521" operator="containsText" text="Example:">
      <formula>NOT(ISERROR(SEARCH("Example:",K96)))</formula>
    </cfRule>
  </conditionalFormatting>
  <conditionalFormatting sqref="C45:C47">
    <cfRule type="containsText" dxfId="624" priority="520" operator="containsText" text="&quot;Example&quot;">
      <formula>NOT(ISERROR(SEARCH("""Example""",C45)))</formula>
    </cfRule>
  </conditionalFormatting>
  <conditionalFormatting sqref="I103">
    <cfRule type="containsText" dxfId="623" priority="409" operator="containsText" text="&quot;Example&quot;">
      <formula>NOT(ISERROR(SEARCH("""Example""",I103)))</formula>
    </cfRule>
  </conditionalFormatting>
  <conditionalFormatting sqref="E45:E47">
    <cfRule type="containsText" dxfId="622" priority="519" operator="containsText" text="&quot;Example&quot;">
      <formula>NOT(ISERROR(SEARCH("""Example""",E45)))</formula>
    </cfRule>
  </conditionalFormatting>
  <conditionalFormatting sqref="G45:G47">
    <cfRule type="containsText" dxfId="621" priority="518" operator="containsText" text="&quot;Example&quot;">
      <formula>NOT(ISERROR(SEARCH("""Example""",G45)))</formula>
    </cfRule>
  </conditionalFormatting>
  <conditionalFormatting sqref="I45:I47">
    <cfRule type="containsText" dxfId="620" priority="517" operator="containsText" text="&quot;Example&quot;">
      <formula>NOT(ISERROR(SEARCH("""Example""",I45)))</formula>
    </cfRule>
  </conditionalFormatting>
  <conditionalFormatting sqref="H45:H47">
    <cfRule type="containsText" dxfId="619" priority="516" operator="containsText" text="&quot;Example&quot;">
      <formula>NOT(ISERROR(SEARCH("""Example""",H45)))</formula>
    </cfRule>
  </conditionalFormatting>
  <conditionalFormatting sqref="F45:F47">
    <cfRule type="containsText" dxfId="618" priority="515" operator="containsText" text="&quot;Example&quot;">
      <formula>NOT(ISERROR(SEARCH("""Example""",F45)))</formula>
    </cfRule>
  </conditionalFormatting>
  <conditionalFormatting sqref="D45:D47">
    <cfRule type="containsText" dxfId="617" priority="514" operator="containsText" text="&quot;Example&quot;">
      <formula>NOT(ISERROR(SEARCH("""Example""",D45)))</formula>
    </cfRule>
  </conditionalFormatting>
  <conditionalFormatting sqref="J62:J64">
    <cfRule type="containsText" dxfId="616" priority="513" operator="containsText" text="&quot;Example&quot;">
      <formula>NOT(ISERROR(SEARCH("""Example""",J62)))</formula>
    </cfRule>
  </conditionalFormatting>
  <conditionalFormatting sqref="I62:I64">
    <cfRule type="containsText" dxfId="615" priority="512" operator="containsText" text="&quot;Example&quot;">
      <formula>NOT(ISERROR(SEARCH("""Example""",I62)))</formula>
    </cfRule>
  </conditionalFormatting>
  <conditionalFormatting sqref="I62:I64">
    <cfRule type="containsText" dxfId="614" priority="511" operator="containsText" text="&quot;Example&quot;">
      <formula>NOT(ISERROR(SEARCH("""Example""",I62)))</formula>
    </cfRule>
  </conditionalFormatting>
  <conditionalFormatting sqref="I62:I64">
    <cfRule type="containsText" dxfId="613" priority="510" operator="containsText" text="&quot;Example&quot;">
      <formula>NOT(ISERROR(SEARCH("""Example""",I62)))</formula>
    </cfRule>
  </conditionalFormatting>
  <conditionalFormatting sqref="I62:I64">
    <cfRule type="containsText" dxfId="612" priority="509" operator="containsText" text="&quot;Example&quot;">
      <formula>NOT(ISERROR(SEARCH("""Example""",I62)))</formula>
    </cfRule>
  </conditionalFormatting>
  <conditionalFormatting sqref="D62:D64">
    <cfRule type="containsText" dxfId="611" priority="508" operator="containsText" text="&quot;Example&quot;">
      <formula>NOT(ISERROR(SEARCH("""Example""",D62)))</formula>
    </cfRule>
  </conditionalFormatting>
  <conditionalFormatting sqref="C62:C64">
    <cfRule type="containsText" dxfId="610" priority="507" operator="containsText" text="&quot;Example&quot;">
      <formula>NOT(ISERROR(SEARCH("""Example""",C62)))</formula>
    </cfRule>
  </conditionalFormatting>
  <conditionalFormatting sqref="C62:C64">
    <cfRule type="containsText" dxfId="609" priority="506" operator="containsText" text="&quot;Example&quot;">
      <formula>NOT(ISERROR(SEARCH("""Example""",C62)))</formula>
    </cfRule>
  </conditionalFormatting>
  <conditionalFormatting sqref="C62:C64">
    <cfRule type="containsText" dxfId="608" priority="504" operator="containsText" text="&quot;Example&quot;">
      <formula>NOT(ISERROR(SEARCH("""Example""",C62)))</formula>
    </cfRule>
  </conditionalFormatting>
  <conditionalFormatting sqref="F62:F64">
    <cfRule type="containsText" dxfId="607" priority="503" operator="containsText" text="&quot;Example&quot;">
      <formula>NOT(ISERROR(SEARCH("""Example""",F62)))</formula>
    </cfRule>
  </conditionalFormatting>
  <conditionalFormatting sqref="E62:E64">
    <cfRule type="containsText" dxfId="606" priority="502" operator="containsText" text="&quot;Example&quot;">
      <formula>NOT(ISERROR(SEARCH("""Example""",E62)))</formula>
    </cfRule>
  </conditionalFormatting>
  <conditionalFormatting sqref="E62:E64">
    <cfRule type="containsText" dxfId="605" priority="501" operator="containsText" text="&quot;Example&quot;">
      <formula>NOT(ISERROR(SEARCH("""Example""",E62)))</formula>
    </cfRule>
  </conditionalFormatting>
  <conditionalFormatting sqref="E62:E64">
    <cfRule type="containsText" dxfId="604" priority="500" operator="containsText" text="&quot;Example&quot;">
      <formula>NOT(ISERROR(SEARCH("""Example""",E62)))</formula>
    </cfRule>
  </conditionalFormatting>
  <conditionalFormatting sqref="E62:E64">
    <cfRule type="containsText" dxfId="603" priority="499" operator="containsText" text="&quot;Example&quot;">
      <formula>NOT(ISERROR(SEARCH("""Example""",E62)))</formula>
    </cfRule>
  </conditionalFormatting>
  <conditionalFormatting sqref="H62:H64">
    <cfRule type="containsText" dxfId="602" priority="498" operator="containsText" text="&quot;Example&quot;">
      <formula>NOT(ISERROR(SEARCH("""Example""",H62)))</formula>
    </cfRule>
  </conditionalFormatting>
  <conditionalFormatting sqref="G62:G64">
    <cfRule type="containsText" dxfId="601" priority="497" operator="containsText" text="&quot;Example&quot;">
      <formula>NOT(ISERROR(SEARCH("""Example""",G62)))</formula>
    </cfRule>
  </conditionalFormatting>
  <conditionalFormatting sqref="G62:G64">
    <cfRule type="containsText" dxfId="600" priority="496" operator="containsText" text="&quot;Example&quot;">
      <formula>NOT(ISERROR(SEARCH("""Example""",G62)))</formula>
    </cfRule>
  </conditionalFormatting>
  <conditionalFormatting sqref="G62:G64">
    <cfRule type="containsText" dxfId="599" priority="495" operator="containsText" text="&quot;Example&quot;">
      <formula>NOT(ISERROR(SEARCH("""Example""",G62)))</formula>
    </cfRule>
  </conditionalFormatting>
  <conditionalFormatting sqref="G62:G64">
    <cfRule type="containsText" dxfId="598" priority="494" operator="containsText" text="&quot;Example&quot;">
      <formula>NOT(ISERROR(SEARCH("""Example""",G62)))</formula>
    </cfRule>
  </conditionalFormatting>
  <conditionalFormatting sqref="H62">
    <cfRule type="containsText" dxfId="597" priority="493" operator="containsText" text="&quot;Example&quot;">
      <formula>NOT(ISERROR(SEARCH("""Example""",H62)))</formula>
    </cfRule>
  </conditionalFormatting>
  <conditionalFormatting sqref="H62">
    <cfRule type="containsText" dxfId="596" priority="492" operator="containsText" text="&quot;Example&quot;">
      <formula>NOT(ISERROR(SEARCH("""Example""",H62)))</formula>
    </cfRule>
  </conditionalFormatting>
  <conditionalFormatting sqref="F62">
    <cfRule type="containsText" dxfId="595" priority="491" operator="containsText" text="&quot;Example&quot;">
      <formula>NOT(ISERROR(SEARCH("""Example""",F62)))</formula>
    </cfRule>
  </conditionalFormatting>
  <conditionalFormatting sqref="F62">
    <cfRule type="containsText" dxfId="594" priority="490" operator="containsText" text="&quot;Example&quot;">
      <formula>NOT(ISERROR(SEARCH("""Example""",F62)))</formula>
    </cfRule>
  </conditionalFormatting>
  <conditionalFormatting sqref="D62">
    <cfRule type="containsText" dxfId="593" priority="489" operator="containsText" text="&quot;Example&quot;">
      <formula>NOT(ISERROR(SEARCH("""Example""",D62)))</formula>
    </cfRule>
  </conditionalFormatting>
  <conditionalFormatting sqref="D62">
    <cfRule type="containsText" dxfId="592" priority="488" operator="containsText" text="&quot;Example&quot;">
      <formula>NOT(ISERROR(SEARCH("""Example""",D62)))</formula>
    </cfRule>
  </conditionalFormatting>
  <conditionalFormatting sqref="G104:G105">
    <cfRule type="containsText" dxfId="591" priority="433" operator="containsText" text="&quot;Example&quot;">
      <formula>NOT(ISERROR(SEARCH("""Example""",G104)))</formula>
    </cfRule>
  </conditionalFormatting>
  <conditionalFormatting sqref="C103">
    <cfRule type="containsText" dxfId="590" priority="467" operator="containsText" text="&quot;Example&quot;">
      <formula>NOT(ISERROR(SEARCH("""Example""",C103)))</formula>
    </cfRule>
  </conditionalFormatting>
  <conditionalFormatting sqref="E104:E105">
    <cfRule type="containsText" dxfId="589" priority="449" operator="containsText" text="&quot;Example&quot;">
      <formula>NOT(ISERROR(SEARCH("""Example""",E104)))</formula>
    </cfRule>
  </conditionalFormatting>
  <conditionalFormatting sqref="E104:E105">
    <cfRule type="containsText" dxfId="588" priority="448" operator="containsText" text="&quot;Example&quot;">
      <formula>NOT(ISERROR(SEARCH("""Example""",E104)))</formula>
    </cfRule>
  </conditionalFormatting>
  <conditionalFormatting sqref="E103">
    <cfRule type="containsText" dxfId="587" priority="446" operator="containsText" text="&quot;Example&quot;">
      <formula>NOT(ISERROR(SEARCH("""Example""",E103)))</formula>
    </cfRule>
  </conditionalFormatting>
  <conditionalFormatting sqref="E103">
    <cfRule type="containsText" dxfId="586" priority="445" operator="containsText" text="&quot;Example&quot;">
      <formula>NOT(ISERROR(SEARCH("""Example""",E103)))</formula>
    </cfRule>
  </conditionalFormatting>
  <conditionalFormatting sqref="E103">
    <cfRule type="containsText" dxfId="585" priority="444" operator="containsText" text="&quot;Example&quot;">
      <formula>NOT(ISERROR(SEARCH("""Example""",E103)))</formula>
    </cfRule>
  </conditionalFormatting>
  <conditionalFormatting sqref="G103">
    <cfRule type="containsText" dxfId="584" priority="426" operator="containsText" text="&quot;Example&quot;">
      <formula>NOT(ISERROR(SEARCH("""Example""",G103)))</formula>
    </cfRule>
  </conditionalFormatting>
  <conditionalFormatting sqref="G103">
    <cfRule type="containsText" dxfId="583" priority="425" operator="containsText" text="&quot;Example&quot;">
      <formula>NOT(ISERROR(SEARCH("""Example""",G103)))</formula>
    </cfRule>
  </conditionalFormatting>
  <conditionalFormatting sqref="J103:J110 J112">
    <cfRule type="containsText" dxfId="582" priority="423" operator="containsText" text="&quot;Example&quot;">
      <formula>NOT(ISERROR(SEARCH("""Example""",J103)))</formula>
    </cfRule>
  </conditionalFormatting>
  <conditionalFormatting sqref="I104:I110 I112">
    <cfRule type="containsText" dxfId="581" priority="421" operator="containsText" text="&quot;Example&quot;">
      <formula>NOT(ISERROR(SEARCH("""Example""",I104)))</formula>
    </cfRule>
  </conditionalFormatting>
  <conditionalFormatting sqref="C103">
    <cfRule type="containsText" dxfId="580" priority="468" operator="containsText" text="Example:">
      <formula>NOT(ISERROR(SEARCH("Example:",C103)))</formula>
    </cfRule>
  </conditionalFormatting>
  <conditionalFormatting sqref="C103">
    <cfRule type="containsText" dxfId="579" priority="466" operator="containsText" text="&quot;Example&quot;">
      <formula>NOT(ISERROR(SEARCH("""Example""",C103)))</formula>
    </cfRule>
  </conditionalFormatting>
  <conditionalFormatting sqref="C103">
    <cfRule type="containsText" dxfId="578" priority="465" operator="containsText" text="&quot;Example&quot;">
      <formula>NOT(ISERROR(SEARCH("""Example""",C103)))</formula>
    </cfRule>
  </conditionalFormatting>
  <conditionalFormatting sqref="C103">
    <cfRule type="containsText" dxfId="577" priority="464" operator="containsText" text="&quot;Example&quot;">
      <formula>NOT(ISERROR(SEARCH("""Example""",C103)))</formula>
    </cfRule>
  </conditionalFormatting>
  <conditionalFormatting sqref="C103">
    <cfRule type="containsText" dxfId="576" priority="463" operator="containsText" text="&quot;Example&quot;">
      <formula>NOT(ISERROR(SEARCH("""Example""",C103)))</formula>
    </cfRule>
  </conditionalFormatting>
  <conditionalFormatting sqref="C103">
    <cfRule type="containsText" dxfId="575" priority="462" operator="containsText" text="&quot;Example&quot;">
      <formula>NOT(ISERROR(SEARCH("""Example""",C103)))</formula>
    </cfRule>
  </conditionalFormatting>
  <conditionalFormatting sqref="I103">
    <cfRule type="containsText" dxfId="574" priority="412" operator="containsText" text="&quot;Example&quot;">
      <formula>NOT(ISERROR(SEARCH("""Example""",I103)))</formula>
    </cfRule>
  </conditionalFormatting>
  <conditionalFormatting sqref="E103">
    <cfRule type="containsText" dxfId="573" priority="441" operator="containsText" text="&quot;Example&quot;">
      <formula>NOT(ISERROR(SEARCH("""Example""",E103)))</formula>
    </cfRule>
  </conditionalFormatting>
  <conditionalFormatting sqref="F103:F105">
    <cfRule type="containsText" dxfId="572" priority="456" operator="containsText" text="Example:">
      <formula>NOT(ISERROR(SEARCH("Example:",F103)))</formula>
    </cfRule>
  </conditionalFormatting>
  <conditionalFormatting sqref="F103:F105">
    <cfRule type="containsText" dxfId="571" priority="455" operator="containsText" text="&quot;Example&quot;">
      <formula>NOT(ISERROR(SEARCH("""Example""",F103)))</formula>
    </cfRule>
  </conditionalFormatting>
  <conditionalFormatting sqref="E104:E105">
    <cfRule type="containsText" dxfId="570" priority="454" operator="containsText" text="Example:">
      <formula>NOT(ISERROR(SEARCH("Example:",E104)))</formula>
    </cfRule>
  </conditionalFormatting>
  <conditionalFormatting sqref="E104:E105">
    <cfRule type="containsText" dxfId="569" priority="453" operator="containsText" text="&quot;Example&quot;">
      <formula>NOT(ISERROR(SEARCH("""Example""",E104)))</formula>
    </cfRule>
  </conditionalFormatting>
  <conditionalFormatting sqref="E104:E105">
    <cfRule type="containsText" dxfId="568" priority="452" operator="containsText" text="&quot;Example&quot;">
      <formula>NOT(ISERROR(SEARCH("""Example""",E104)))</formula>
    </cfRule>
  </conditionalFormatting>
  <conditionalFormatting sqref="E104:E105">
    <cfRule type="containsText" dxfId="567" priority="451" operator="containsText" text="&quot;Example&quot;">
      <formula>NOT(ISERROR(SEARCH("""Example""",E104)))</formula>
    </cfRule>
  </conditionalFormatting>
  <conditionalFormatting sqref="E104:E105">
    <cfRule type="containsText" dxfId="566" priority="450" operator="containsText" text="&quot;Example&quot;">
      <formula>NOT(ISERROR(SEARCH("""Example""",E104)))</formula>
    </cfRule>
  </conditionalFormatting>
  <conditionalFormatting sqref="E103">
    <cfRule type="containsText" dxfId="565" priority="447" operator="containsText" text="Example:">
      <formula>NOT(ISERROR(SEARCH("Example:",E103)))</formula>
    </cfRule>
  </conditionalFormatting>
  <conditionalFormatting sqref="E103">
    <cfRule type="containsText" dxfId="564" priority="443" operator="containsText" text="&quot;Example&quot;">
      <formula>NOT(ISERROR(SEARCH("""Example""",E103)))</formula>
    </cfRule>
  </conditionalFormatting>
  <conditionalFormatting sqref="E103">
    <cfRule type="containsText" dxfId="563" priority="442" operator="containsText" text="&quot;Example&quot;">
      <formula>NOT(ISERROR(SEARCH("""Example""",E103)))</formula>
    </cfRule>
  </conditionalFormatting>
  <conditionalFormatting sqref="H103:H105">
    <cfRule type="containsText" dxfId="562" priority="440" operator="containsText" text="Example:">
      <formula>NOT(ISERROR(SEARCH("Example:",H103)))</formula>
    </cfRule>
  </conditionalFormatting>
  <conditionalFormatting sqref="H103:H105">
    <cfRule type="containsText" dxfId="561" priority="439" operator="containsText" text="&quot;Example&quot;">
      <formula>NOT(ISERROR(SEARCH("""Example""",H103)))</formula>
    </cfRule>
  </conditionalFormatting>
  <conditionalFormatting sqref="G104:G105">
    <cfRule type="containsText" dxfId="560" priority="438" operator="containsText" text="Example:">
      <formula>NOT(ISERROR(SEARCH("Example:",G104)))</formula>
    </cfRule>
  </conditionalFormatting>
  <conditionalFormatting sqref="G104:G105">
    <cfRule type="containsText" dxfId="559" priority="437" operator="containsText" text="&quot;Example&quot;">
      <formula>NOT(ISERROR(SEARCH("""Example""",G104)))</formula>
    </cfRule>
  </conditionalFormatting>
  <conditionalFormatting sqref="G104:G105">
    <cfRule type="containsText" dxfId="558" priority="436" operator="containsText" text="&quot;Example&quot;">
      <formula>NOT(ISERROR(SEARCH("""Example""",G104)))</formula>
    </cfRule>
  </conditionalFormatting>
  <conditionalFormatting sqref="G104:G105">
    <cfRule type="containsText" dxfId="557" priority="435" operator="containsText" text="&quot;Example&quot;">
      <formula>NOT(ISERROR(SEARCH("""Example""",G104)))</formula>
    </cfRule>
  </conditionalFormatting>
  <conditionalFormatting sqref="G104:G105">
    <cfRule type="containsText" dxfId="556" priority="434" operator="containsText" text="&quot;Example&quot;">
      <formula>NOT(ISERROR(SEARCH("""Example""",G104)))</formula>
    </cfRule>
  </conditionalFormatting>
  <conditionalFormatting sqref="G104:G105">
    <cfRule type="containsText" dxfId="555" priority="432" operator="containsText" text="&quot;Example&quot;">
      <formula>NOT(ISERROR(SEARCH("""Example""",G104)))</formula>
    </cfRule>
  </conditionalFormatting>
  <conditionalFormatting sqref="G103">
    <cfRule type="containsText" dxfId="554" priority="431" operator="containsText" text="Example:">
      <formula>NOT(ISERROR(SEARCH("Example:",G103)))</formula>
    </cfRule>
  </conditionalFormatting>
  <conditionalFormatting sqref="G103">
    <cfRule type="containsText" dxfId="553" priority="430" operator="containsText" text="&quot;Example&quot;">
      <formula>NOT(ISERROR(SEARCH("""Example""",G103)))</formula>
    </cfRule>
  </conditionalFormatting>
  <conditionalFormatting sqref="G103">
    <cfRule type="containsText" dxfId="552" priority="429" operator="containsText" text="&quot;Example&quot;">
      <formula>NOT(ISERROR(SEARCH("""Example""",G103)))</formula>
    </cfRule>
  </conditionalFormatting>
  <conditionalFormatting sqref="G103">
    <cfRule type="containsText" dxfId="551" priority="428" operator="containsText" text="&quot;Example&quot;">
      <formula>NOT(ISERROR(SEARCH("""Example""",G103)))</formula>
    </cfRule>
  </conditionalFormatting>
  <conditionalFormatting sqref="G103">
    <cfRule type="containsText" dxfId="550" priority="427" operator="containsText" text="&quot;Example&quot;">
      <formula>NOT(ISERROR(SEARCH("""Example""",G103)))</formula>
    </cfRule>
  </conditionalFormatting>
  <conditionalFormatting sqref="J103:J110 J112">
    <cfRule type="containsText" dxfId="549" priority="424" operator="containsText" text="Example:">
      <formula>NOT(ISERROR(SEARCH("Example:",J103)))</formula>
    </cfRule>
  </conditionalFormatting>
  <conditionalFormatting sqref="I104:I110 I112">
    <cfRule type="containsText" dxfId="548" priority="422" operator="containsText" text="Example:">
      <formula>NOT(ISERROR(SEARCH("Example:",I104)))</formula>
    </cfRule>
  </conditionalFormatting>
  <conditionalFormatting sqref="I104:I110 I112">
    <cfRule type="containsText" dxfId="547" priority="420" operator="containsText" text="&quot;Example&quot;">
      <formula>NOT(ISERROR(SEARCH("""Example""",I104)))</formula>
    </cfRule>
  </conditionalFormatting>
  <conditionalFormatting sqref="I104:I110 I112">
    <cfRule type="containsText" dxfId="546" priority="419" operator="containsText" text="&quot;Example&quot;">
      <formula>NOT(ISERROR(SEARCH("""Example""",I104)))</formula>
    </cfRule>
  </conditionalFormatting>
  <conditionalFormatting sqref="I104:I110 I112">
    <cfRule type="containsText" dxfId="545" priority="418" operator="containsText" text="&quot;Example&quot;">
      <formula>NOT(ISERROR(SEARCH("""Example""",I104)))</formula>
    </cfRule>
  </conditionalFormatting>
  <conditionalFormatting sqref="I104:I110 I112">
    <cfRule type="containsText" dxfId="544" priority="417" operator="containsText" text="&quot;Example&quot;">
      <formula>NOT(ISERROR(SEARCH("""Example""",I104)))</formula>
    </cfRule>
  </conditionalFormatting>
  <conditionalFormatting sqref="I104:I110 I112">
    <cfRule type="containsText" dxfId="543" priority="416" operator="containsText" text="&quot;Example&quot;">
      <formula>NOT(ISERROR(SEARCH("""Example""",I104)))</formula>
    </cfRule>
  </conditionalFormatting>
  <conditionalFormatting sqref="I103">
    <cfRule type="containsText" dxfId="542" priority="415" operator="containsText" text="Example:">
      <formula>NOT(ISERROR(SEARCH("Example:",I103)))</formula>
    </cfRule>
  </conditionalFormatting>
  <conditionalFormatting sqref="I103">
    <cfRule type="containsText" dxfId="541" priority="414" operator="containsText" text="&quot;Example&quot;">
      <formula>NOT(ISERROR(SEARCH("""Example""",I103)))</formula>
    </cfRule>
  </conditionalFormatting>
  <conditionalFormatting sqref="I103">
    <cfRule type="containsText" dxfId="540" priority="413" operator="containsText" text="&quot;Example&quot;">
      <formula>NOT(ISERROR(SEARCH("""Example""",I103)))</formula>
    </cfRule>
  </conditionalFormatting>
  <conditionalFormatting sqref="I103">
    <cfRule type="containsText" dxfId="539" priority="411" operator="containsText" text="&quot;Example&quot;">
      <formula>NOT(ISERROR(SEARCH("""Example""",I103)))</formula>
    </cfRule>
  </conditionalFormatting>
  <conditionalFormatting sqref="I103">
    <cfRule type="containsText" dxfId="538" priority="410" operator="containsText" text="&quot;Example&quot;">
      <formula>NOT(ISERROR(SEARCH("""Example""",I103)))</formula>
    </cfRule>
  </conditionalFormatting>
  <conditionalFormatting sqref="L139:L166 L170:L1048576 L1:L2 L5:L9">
    <cfRule type="containsText" dxfId="537" priority="408" operator="containsText" text="Example:">
      <formula>NOT(ISERROR(SEARCH("Example:",L1)))</formula>
    </cfRule>
  </conditionalFormatting>
  <conditionalFormatting sqref="L88:L90">
    <cfRule type="containsText" dxfId="536" priority="407" operator="containsText" text="Example:">
      <formula>NOT(ISERROR(SEARCH("Example:",L88)))</formula>
    </cfRule>
  </conditionalFormatting>
  <conditionalFormatting sqref="L74:L87">
    <cfRule type="containsText" dxfId="535" priority="405" operator="containsText" text="Example:">
      <formula>NOT(ISERROR(SEARCH("Example:",L74)))</formula>
    </cfRule>
  </conditionalFormatting>
  <conditionalFormatting sqref="L91:L95">
    <cfRule type="containsText" dxfId="534" priority="404" operator="containsText" text="Example:">
      <formula>NOT(ISERROR(SEARCH("Example:",L91)))</formula>
    </cfRule>
  </conditionalFormatting>
  <conditionalFormatting sqref="L96:L99">
    <cfRule type="containsText" dxfId="533" priority="403" operator="containsText" text="Example:">
      <formula>NOT(ISERROR(SEARCH("Example:",L96)))</formula>
    </cfRule>
  </conditionalFormatting>
  <conditionalFormatting sqref="L10">
    <cfRule type="containsText" dxfId="532" priority="401" operator="containsText" text="Example:">
      <formula>NOT(ISERROR(SEARCH("Example:",L10)))</formula>
    </cfRule>
  </conditionalFormatting>
  <conditionalFormatting sqref="C106:C110 E106:E110 G106:G110 C112 E112 G112">
    <cfRule type="containsText" dxfId="531" priority="314" operator="containsText" text="&quot;Example&quot;">
      <formula>NOT(ISERROR(SEARCH("""Example""",C106)))</formula>
    </cfRule>
  </conditionalFormatting>
  <conditionalFormatting sqref="D106:D110 F106:F110 H106:H110 D112 F112 H112">
    <cfRule type="containsText" dxfId="530" priority="317" operator="containsText" text="Example:">
      <formula>NOT(ISERROR(SEARCH("Example:",D106)))</formula>
    </cfRule>
  </conditionalFormatting>
  <conditionalFormatting sqref="D106:D110 F106:F110 H106:H110 D112 F112 H112">
    <cfRule type="containsText" dxfId="529" priority="316" operator="containsText" text="&quot;Example&quot;">
      <formula>NOT(ISERROR(SEARCH("""Example""",D106)))</formula>
    </cfRule>
  </conditionalFormatting>
  <conditionalFormatting sqref="C106:C110 E106:E110 G106:G110 C112 E112 G112">
    <cfRule type="containsText" dxfId="528" priority="313" operator="containsText" text="&quot;Example&quot;">
      <formula>NOT(ISERROR(SEARCH("""Example""",C106)))</formula>
    </cfRule>
  </conditionalFormatting>
  <conditionalFormatting sqref="C106:C110 E106:E110 G106:G110 C112 E112 G112">
    <cfRule type="containsText" dxfId="527" priority="312" operator="containsText" text="&quot;Example&quot;">
      <formula>NOT(ISERROR(SEARCH("""Example""",C106)))</formula>
    </cfRule>
  </conditionalFormatting>
  <conditionalFormatting sqref="C106:C110 E106:E110 G106:G110 C112 E112 G112">
    <cfRule type="containsText" dxfId="526" priority="311" operator="containsText" text="&quot;Example&quot;">
      <formula>NOT(ISERROR(SEARCH("""Example""",C106)))</formula>
    </cfRule>
  </conditionalFormatting>
  <conditionalFormatting sqref="J90">
    <cfRule type="containsText" dxfId="525" priority="357" operator="containsText" text="Example:">
      <formula>NOT(ISERROR(SEARCH("Example:",J90)))</formula>
    </cfRule>
  </conditionalFormatting>
  <conditionalFormatting sqref="J90">
    <cfRule type="containsText" dxfId="524" priority="356" operator="containsText" text="&quot;Example&quot;">
      <formula>NOT(ISERROR(SEARCH("""Example""",J90)))</formula>
    </cfRule>
  </conditionalFormatting>
  <conditionalFormatting sqref="C90">
    <cfRule type="containsText" dxfId="523" priority="351" operator="containsText" text="&quot;Example&quot;">
      <formula>NOT(ISERROR(SEARCH("""Example""",C90)))</formula>
    </cfRule>
  </conditionalFormatting>
  <conditionalFormatting sqref="C90">
    <cfRule type="containsText" dxfId="522" priority="354" operator="containsText" text="Example:">
      <formula>NOT(ISERROR(SEARCH("Example:",C90)))</formula>
    </cfRule>
  </conditionalFormatting>
  <conditionalFormatting sqref="C90">
    <cfRule type="containsText" dxfId="521" priority="353" operator="containsText" text="&quot;Example&quot;">
      <formula>NOT(ISERROR(SEARCH("""Example""",C90)))</formula>
    </cfRule>
  </conditionalFormatting>
  <conditionalFormatting sqref="C90">
    <cfRule type="containsText" dxfId="520" priority="352" operator="containsText" text="&quot;Example&quot;">
      <formula>NOT(ISERROR(SEARCH("""Example""",C90)))</formula>
    </cfRule>
  </conditionalFormatting>
  <conditionalFormatting sqref="C90">
    <cfRule type="containsText" dxfId="519" priority="350" operator="containsText" text="&quot;Example&quot;">
      <formula>NOT(ISERROR(SEARCH("""Example""",C90)))</formula>
    </cfRule>
  </conditionalFormatting>
  <conditionalFormatting sqref="C90">
    <cfRule type="containsText" dxfId="518" priority="349" operator="containsText" text="&quot;Example&quot;">
      <formula>NOT(ISERROR(SEARCH("""Example""",C90)))</formula>
    </cfRule>
  </conditionalFormatting>
  <conditionalFormatting sqref="C90">
    <cfRule type="containsText" dxfId="517" priority="348" operator="containsText" text="&quot;Example&quot;">
      <formula>NOT(ISERROR(SEARCH("""Example""",C90)))</formula>
    </cfRule>
  </conditionalFormatting>
  <conditionalFormatting sqref="E90">
    <cfRule type="containsText" dxfId="516" priority="342" operator="containsText" text="&quot;Example&quot;">
      <formula>NOT(ISERROR(SEARCH("""Example""",E90)))</formula>
    </cfRule>
  </conditionalFormatting>
  <conditionalFormatting sqref="E90">
    <cfRule type="containsText" dxfId="515" priority="345" operator="containsText" text="Example:">
      <formula>NOT(ISERROR(SEARCH("Example:",E90)))</formula>
    </cfRule>
  </conditionalFormatting>
  <conditionalFormatting sqref="E90">
    <cfRule type="containsText" dxfId="514" priority="344" operator="containsText" text="&quot;Example&quot;">
      <formula>NOT(ISERROR(SEARCH("""Example""",E90)))</formula>
    </cfRule>
  </conditionalFormatting>
  <conditionalFormatting sqref="E90">
    <cfRule type="containsText" dxfId="513" priority="343" operator="containsText" text="&quot;Example&quot;">
      <formula>NOT(ISERROR(SEARCH("""Example""",E90)))</formula>
    </cfRule>
  </conditionalFormatting>
  <conditionalFormatting sqref="E90">
    <cfRule type="containsText" dxfId="512" priority="341" operator="containsText" text="&quot;Example&quot;">
      <formula>NOT(ISERROR(SEARCH("""Example""",E90)))</formula>
    </cfRule>
  </conditionalFormatting>
  <conditionalFormatting sqref="E90">
    <cfRule type="containsText" dxfId="511" priority="340" operator="containsText" text="&quot;Example&quot;">
      <formula>NOT(ISERROR(SEARCH("""Example""",E90)))</formula>
    </cfRule>
  </conditionalFormatting>
  <conditionalFormatting sqref="E90">
    <cfRule type="containsText" dxfId="510" priority="339" operator="containsText" text="&quot;Example&quot;">
      <formula>NOT(ISERROR(SEARCH("""Example""",E90)))</formula>
    </cfRule>
  </conditionalFormatting>
  <conditionalFormatting sqref="G90">
    <cfRule type="containsText" dxfId="509" priority="335" operator="containsText" text="&quot;Example&quot;">
      <formula>NOT(ISERROR(SEARCH("""Example""",G90)))</formula>
    </cfRule>
  </conditionalFormatting>
  <conditionalFormatting sqref="G90">
    <cfRule type="containsText" dxfId="508" priority="338" operator="containsText" text="Example:">
      <formula>NOT(ISERROR(SEARCH("Example:",G90)))</formula>
    </cfRule>
  </conditionalFormatting>
  <conditionalFormatting sqref="G90">
    <cfRule type="containsText" dxfId="507" priority="337" operator="containsText" text="&quot;Example&quot;">
      <formula>NOT(ISERROR(SEARCH("""Example""",G90)))</formula>
    </cfRule>
  </conditionalFormatting>
  <conditionalFormatting sqref="G90">
    <cfRule type="containsText" dxfId="506" priority="336" operator="containsText" text="&quot;Example&quot;">
      <formula>NOT(ISERROR(SEARCH("""Example""",G90)))</formula>
    </cfRule>
  </conditionalFormatting>
  <conditionalFormatting sqref="G90">
    <cfRule type="containsText" dxfId="505" priority="334" operator="containsText" text="&quot;Example&quot;">
      <formula>NOT(ISERROR(SEARCH("""Example""",G90)))</formula>
    </cfRule>
  </conditionalFormatting>
  <conditionalFormatting sqref="G90">
    <cfRule type="containsText" dxfId="504" priority="333" operator="containsText" text="&quot;Example&quot;">
      <formula>NOT(ISERROR(SEARCH("""Example""",G90)))</formula>
    </cfRule>
  </conditionalFormatting>
  <conditionalFormatting sqref="G90">
    <cfRule type="containsText" dxfId="503" priority="332" operator="containsText" text="&quot;Example&quot;">
      <formula>NOT(ISERROR(SEARCH("""Example""",G90)))</formula>
    </cfRule>
  </conditionalFormatting>
  <conditionalFormatting sqref="I90">
    <cfRule type="containsText" dxfId="502" priority="328" operator="containsText" text="&quot;Example&quot;">
      <formula>NOT(ISERROR(SEARCH("""Example""",I90)))</formula>
    </cfRule>
  </conditionalFormatting>
  <conditionalFormatting sqref="I90">
    <cfRule type="containsText" dxfId="501" priority="331" operator="containsText" text="Example:">
      <formula>NOT(ISERROR(SEARCH("Example:",I90)))</formula>
    </cfRule>
  </conditionalFormatting>
  <conditionalFormatting sqref="I90">
    <cfRule type="containsText" dxfId="500" priority="330" operator="containsText" text="&quot;Example&quot;">
      <formula>NOT(ISERROR(SEARCH("""Example""",I90)))</formula>
    </cfRule>
  </conditionalFormatting>
  <conditionalFormatting sqref="I90">
    <cfRule type="containsText" dxfId="499" priority="329" operator="containsText" text="&quot;Example&quot;">
      <formula>NOT(ISERROR(SEARCH("""Example""",I90)))</formula>
    </cfRule>
  </conditionalFormatting>
  <conditionalFormatting sqref="I90">
    <cfRule type="containsText" dxfId="498" priority="327" operator="containsText" text="&quot;Example&quot;">
      <formula>NOT(ISERROR(SEARCH("""Example""",I90)))</formula>
    </cfRule>
  </conditionalFormatting>
  <conditionalFormatting sqref="I90">
    <cfRule type="containsText" dxfId="497" priority="326" operator="containsText" text="&quot;Example&quot;">
      <formula>NOT(ISERROR(SEARCH("""Example""",I90)))</formula>
    </cfRule>
  </conditionalFormatting>
  <conditionalFormatting sqref="I90">
    <cfRule type="containsText" dxfId="496" priority="325" operator="containsText" text="&quot;Example&quot;">
      <formula>NOT(ISERROR(SEARCH("""Example""",I90)))</formula>
    </cfRule>
  </conditionalFormatting>
  <conditionalFormatting sqref="K90">
    <cfRule type="containsText" dxfId="495" priority="320" operator="containsText" text="Example:">
      <formula>NOT(ISERROR(SEARCH("Example:",K90)))</formula>
    </cfRule>
  </conditionalFormatting>
  <conditionalFormatting sqref="K106:K112">
    <cfRule type="containsText" dxfId="494" priority="319" operator="containsText" text="Example:">
      <formula>NOT(ISERROR(SEARCH("Example:",K106)))</formula>
    </cfRule>
  </conditionalFormatting>
  <conditionalFormatting sqref="K103:K105">
    <cfRule type="containsText" dxfId="493" priority="318" operator="containsText" text="Example:">
      <formula>NOT(ISERROR(SEARCH("Example:",K103)))</formula>
    </cfRule>
  </conditionalFormatting>
  <conditionalFormatting sqref="C106:C110 E106:E110 G106:G110 C112 E112 G112">
    <cfRule type="containsText" dxfId="492" priority="315" operator="containsText" text="Example:">
      <formula>NOT(ISERROR(SEARCH("Example:",C106)))</formula>
    </cfRule>
  </conditionalFormatting>
  <conditionalFormatting sqref="C106:C110 E106:E110 G106:G110 C112 E112 G112">
    <cfRule type="containsText" dxfId="491" priority="310" operator="containsText" text="&quot;Example&quot;">
      <formula>NOT(ISERROR(SEARCH("""Example""",C106)))</formula>
    </cfRule>
  </conditionalFormatting>
  <conditionalFormatting sqref="C106:C110 E106:E110 G106:G110 C112 E112 G112">
    <cfRule type="containsText" dxfId="490" priority="309" operator="containsText" text="&quot;Example&quot;">
      <formula>NOT(ISERROR(SEARCH("""Example""",C106)))</formula>
    </cfRule>
  </conditionalFormatting>
  <conditionalFormatting sqref="D111">
    <cfRule type="containsText" dxfId="489" priority="307" operator="containsText" text="&quot;Example&quot;">
      <formula>NOT(ISERROR(SEARCH("""Example""",D111)))</formula>
    </cfRule>
  </conditionalFormatting>
  <conditionalFormatting sqref="C111">
    <cfRule type="containsText" dxfId="488" priority="305" operator="containsText" text="&quot;Example&quot;">
      <formula>NOT(ISERROR(SEARCH("""Example""",C111)))</formula>
    </cfRule>
  </conditionalFormatting>
  <conditionalFormatting sqref="D111">
    <cfRule type="containsText" dxfId="487" priority="308" operator="containsText" text="Example:">
      <formula>NOT(ISERROR(SEARCH("Example:",D111)))</formula>
    </cfRule>
  </conditionalFormatting>
  <conditionalFormatting sqref="C111">
    <cfRule type="containsText" dxfId="486" priority="306" operator="containsText" text="Example:">
      <formula>NOT(ISERROR(SEARCH("Example:",C111)))</formula>
    </cfRule>
  </conditionalFormatting>
  <conditionalFormatting sqref="C111">
    <cfRule type="containsText" dxfId="485" priority="304" operator="containsText" text="&quot;Example&quot;">
      <formula>NOT(ISERROR(SEARCH("""Example""",C111)))</formula>
    </cfRule>
  </conditionalFormatting>
  <conditionalFormatting sqref="C111">
    <cfRule type="containsText" dxfId="484" priority="303" operator="containsText" text="&quot;Example&quot;">
      <formula>NOT(ISERROR(SEARCH("""Example""",C111)))</formula>
    </cfRule>
  </conditionalFormatting>
  <conditionalFormatting sqref="C111">
    <cfRule type="containsText" dxfId="483" priority="302" operator="containsText" text="&quot;Example&quot;">
      <formula>NOT(ISERROR(SEARCH("""Example""",C111)))</formula>
    </cfRule>
  </conditionalFormatting>
  <conditionalFormatting sqref="C111">
    <cfRule type="containsText" dxfId="482" priority="301" operator="containsText" text="&quot;Example&quot;">
      <formula>NOT(ISERROR(SEARCH("""Example""",C111)))</formula>
    </cfRule>
  </conditionalFormatting>
  <conditionalFormatting sqref="C111">
    <cfRule type="containsText" dxfId="481" priority="300" operator="containsText" text="&quot;Example&quot;">
      <formula>NOT(ISERROR(SEARCH("""Example""",C111)))</formula>
    </cfRule>
  </conditionalFormatting>
  <conditionalFormatting sqref="F111">
    <cfRule type="containsText" dxfId="480" priority="254" operator="containsText" text="&quot;Example&quot;">
      <formula>NOT(ISERROR(SEARCH("""Example""",F111)))</formula>
    </cfRule>
  </conditionalFormatting>
  <conditionalFormatting sqref="E111">
    <cfRule type="containsText" dxfId="479" priority="252" operator="containsText" text="&quot;Example&quot;">
      <formula>NOT(ISERROR(SEARCH("""Example""",E111)))</formula>
    </cfRule>
  </conditionalFormatting>
  <conditionalFormatting sqref="D75">
    <cfRule type="containsText" dxfId="478" priority="281" operator="containsText" text="Example:">
      <formula>NOT(ISERROR(SEARCH("Example:",D75)))</formula>
    </cfRule>
  </conditionalFormatting>
  <conditionalFormatting sqref="F75">
    <cfRule type="containsText" dxfId="477" priority="280" operator="containsText" text="Example:">
      <formula>NOT(ISERROR(SEARCH("Example:",F75)))</formula>
    </cfRule>
  </conditionalFormatting>
  <conditionalFormatting sqref="H75">
    <cfRule type="containsText" dxfId="476" priority="279" operator="containsText" text="Example:">
      <formula>NOT(ISERROR(SEARCH("Example:",H75)))</formula>
    </cfRule>
  </conditionalFormatting>
  <conditionalFormatting sqref="J75">
    <cfRule type="containsText" dxfId="475" priority="278" operator="containsText" text="Example:">
      <formula>NOT(ISERROR(SEARCH("Example:",J75)))</formula>
    </cfRule>
  </conditionalFormatting>
  <conditionalFormatting sqref="K76">
    <cfRule type="containsText" dxfId="474" priority="256" operator="containsText" text="Example:">
      <formula>NOT(ISERROR(SEARCH("Example:",K76)))</formula>
    </cfRule>
  </conditionalFormatting>
  <conditionalFormatting sqref="F111">
    <cfRule type="containsText" dxfId="473" priority="255" operator="containsText" text="Example:">
      <formula>NOT(ISERROR(SEARCH("Example:",F111)))</formula>
    </cfRule>
  </conditionalFormatting>
  <conditionalFormatting sqref="E111">
    <cfRule type="containsText" dxfId="472" priority="253" operator="containsText" text="Example:">
      <formula>NOT(ISERROR(SEARCH("Example:",E111)))</formula>
    </cfRule>
  </conditionalFormatting>
  <conditionalFormatting sqref="E111">
    <cfRule type="containsText" dxfId="471" priority="251" operator="containsText" text="&quot;Example&quot;">
      <formula>NOT(ISERROR(SEARCH("""Example""",E111)))</formula>
    </cfRule>
  </conditionalFormatting>
  <conditionalFormatting sqref="E111">
    <cfRule type="containsText" dxfId="470" priority="250" operator="containsText" text="&quot;Example&quot;">
      <formula>NOT(ISERROR(SEARCH("""Example""",E111)))</formula>
    </cfRule>
  </conditionalFormatting>
  <conditionalFormatting sqref="E111">
    <cfRule type="containsText" dxfId="469" priority="249" operator="containsText" text="&quot;Example&quot;">
      <formula>NOT(ISERROR(SEARCH("""Example""",E111)))</formula>
    </cfRule>
  </conditionalFormatting>
  <conditionalFormatting sqref="E111">
    <cfRule type="containsText" dxfId="468" priority="248" operator="containsText" text="&quot;Example&quot;">
      <formula>NOT(ISERROR(SEARCH("""Example""",E111)))</formula>
    </cfRule>
  </conditionalFormatting>
  <conditionalFormatting sqref="E111">
    <cfRule type="containsText" dxfId="467" priority="247" operator="containsText" text="&quot;Example&quot;">
      <formula>NOT(ISERROR(SEARCH("""Example""",E111)))</formula>
    </cfRule>
  </conditionalFormatting>
  <conditionalFormatting sqref="H111">
    <cfRule type="containsText" dxfId="466" priority="245" operator="containsText" text="&quot;Example&quot;">
      <formula>NOT(ISERROR(SEARCH("""Example""",H111)))</formula>
    </cfRule>
  </conditionalFormatting>
  <conditionalFormatting sqref="G111">
    <cfRule type="containsText" dxfId="465" priority="243" operator="containsText" text="&quot;Example&quot;">
      <formula>NOT(ISERROR(SEARCH("""Example""",G111)))</formula>
    </cfRule>
  </conditionalFormatting>
  <conditionalFormatting sqref="H111">
    <cfRule type="containsText" dxfId="464" priority="246" operator="containsText" text="Example:">
      <formula>NOT(ISERROR(SEARCH("Example:",H111)))</formula>
    </cfRule>
  </conditionalFormatting>
  <conditionalFormatting sqref="G111">
    <cfRule type="containsText" dxfId="463" priority="244" operator="containsText" text="Example:">
      <formula>NOT(ISERROR(SEARCH("Example:",G111)))</formula>
    </cfRule>
  </conditionalFormatting>
  <conditionalFormatting sqref="G111">
    <cfRule type="containsText" dxfId="462" priority="242" operator="containsText" text="&quot;Example&quot;">
      <formula>NOT(ISERROR(SEARCH("""Example""",G111)))</formula>
    </cfRule>
  </conditionalFormatting>
  <conditionalFormatting sqref="G111">
    <cfRule type="containsText" dxfId="461" priority="241" operator="containsText" text="&quot;Example&quot;">
      <formula>NOT(ISERROR(SEARCH("""Example""",G111)))</formula>
    </cfRule>
  </conditionalFormatting>
  <conditionalFormatting sqref="G111">
    <cfRule type="containsText" dxfId="460" priority="240" operator="containsText" text="&quot;Example&quot;">
      <formula>NOT(ISERROR(SEARCH("""Example""",G111)))</formula>
    </cfRule>
  </conditionalFormatting>
  <conditionalFormatting sqref="G111">
    <cfRule type="containsText" dxfId="459" priority="239" operator="containsText" text="&quot;Example&quot;">
      <formula>NOT(ISERROR(SEARCH("""Example""",G111)))</formula>
    </cfRule>
  </conditionalFormatting>
  <conditionalFormatting sqref="G111">
    <cfRule type="containsText" dxfId="458" priority="238" operator="containsText" text="&quot;Example&quot;">
      <formula>NOT(ISERROR(SEARCH("""Example""",G111)))</formula>
    </cfRule>
  </conditionalFormatting>
  <conditionalFormatting sqref="J111">
    <cfRule type="containsText" dxfId="457" priority="236" operator="containsText" text="&quot;Example&quot;">
      <formula>NOT(ISERROR(SEARCH("""Example""",J111)))</formula>
    </cfRule>
  </conditionalFormatting>
  <conditionalFormatting sqref="I111">
    <cfRule type="containsText" dxfId="456" priority="234" operator="containsText" text="&quot;Example&quot;">
      <formula>NOT(ISERROR(SEARCH("""Example""",I111)))</formula>
    </cfRule>
  </conditionalFormatting>
  <conditionalFormatting sqref="J111">
    <cfRule type="containsText" dxfId="455" priority="237" operator="containsText" text="Example:">
      <formula>NOT(ISERROR(SEARCH("Example:",J111)))</formula>
    </cfRule>
  </conditionalFormatting>
  <conditionalFormatting sqref="I111">
    <cfRule type="containsText" dxfId="454" priority="235" operator="containsText" text="Example:">
      <formula>NOT(ISERROR(SEARCH("Example:",I111)))</formula>
    </cfRule>
  </conditionalFormatting>
  <conditionalFormatting sqref="I111">
    <cfRule type="containsText" dxfId="453" priority="233" operator="containsText" text="&quot;Example&quot;">
      <formula>NOT(ISERROR(SEARCH("""Example""",I111)))</formula>
    </cfRule>
  </conditionalFormatting>
  <conditionalFormatting sqref="I111">
    <cfRule type="containsText" dxfId="452" priority="232" operator="containsText" text="&quot;Example&quot;">
      <formula>NOT(ISERROR(SEARCH("""Example""",I111)))</formula>
    </cfRule>
  </conditionalFormatting>
  <conditionalFormatting sqref="I111">
    <cfRule type="containsText" dxfId="451" priority="231" operator="containsText" text="&quot;Example&quot;">
      <formula>NOT(ISERROR(SEARCH("""Example""",I111)))</formula>
    </cfRule>
  </conditionalFormatting>
  <conditionalFormatting sqref="I111">
    <cfRule type="containsText" dxfId="450" priority="230" operator="containsText" text="&quot;Example&quot;">
      <formula>NOT(ISERROR(SEARCH("""Example""",I111)))</formula>
    </cfRule>
  </conditionalFormatting>
  <conditionalFormatting sqref="I111">
    <cfRule type="containsText" dxfId="449" priority="229" operator="containsText" text="&quot;Example&quot;">
      <formula>NOT(ISERROR(SEARCH("""Example""",I111)))</formula>
    </cfRule>
  </conditionalFormatting>
  <conditionalFormatting sqref="E138:F138">
    <cfRule type="containsText" dxfId="448" priority="228" operator="containsText" text="Example:">
      <formula>NOT(ISERROR(SEARCH("Example:",E138)))</formula>
    </cfRule>
  </conditionalFormatting>
  <conditionalFormatting sqref="F138">
    <cfRule type="containsText" dxfId="447" priority="227" operator="containsText" text="&quot;Example&quot;">
      <formula>NOT(ISERROR(SEARCH("""Example""",F138)))</formula>
    </cfRule>
  </conditionalFormatting>
  <conditionalFormatting sqref="G138:H138">
    <cfRule type="containsText" dxfId="446" priority="226" operator="containsText" text="Example:">
      <formula>NOT(ISERROR(SEARCH("Example:",G138)))</formula>
    </cfRule>
  </conditionalFormatting>
  <conditionalFormatting sqref="H138">
    <cfRule type="containsText" dxfId="445" priority="225" operator="containsText" text="&quot;Example&quot;">
      <formula>NOT(ISERROR(SEARCH("""Example""",H138)))</formula>
    </cfRule>
  </conditionalFormatting>
  <conditionalFormatting sqref="I138:J138">
    <cfRule type="containsText" dxfId="444" priority="224" operator="containsText" text="Example:">
      <formula>NOT(ISERROR(SEARCH("Example:",I138)))</formula>
    </cfRule>
  </conditionalFormatting>
  <conditionalFormatting sqref="J138">
    <cfRule type="containsText" dxfId="443" priority="223" operator="containsText" text="&quot;Example&quot;">
      <formula>NOT(ISERROR(SEARCH("""Example""",J138)))</formula>
    </cfRule>
  </conditionalFormatting>
  <conditionalFormatting sqref="E139:F139">
    <cfRule type="containsText" dxfId="442" priority="222" operator="containsText" text="Example:">
      <formula>NOT(ISERROR(SEARCH("Example:",E139)))</formula>
    </cfRule>
  </conditionalFormatting>
  <conditionalFormatting sqref="G139:H139">
    <cfRule type="containsText" dxfId="441" priority="221" operator="containsText" text="Example:">
      <formula>NOT(ISERROR(SEARCH("Example:",G139)))</formula>
    </cfRule>
  </conditionalFormatting>
  <conditionalFormatting sqref="K138">
    <cfRule type="containsText" dxfId="440" priority="220" operator="containsText" text="Example:">
      <formula>NOT(ISERROR(SEARCH("Example:",K138)))</formula>
    </cfRule>
  </conditionalFormatting>
  <conditionalFormatting sqref="K139">
    <cfRule type="containsText" dxfId="439" priority="219" operator="containsText" text="Example:">
      <formula>NOT(ISERROR(SEARCH("Example:",K139)))</formula>
    </cfRule>
  </conditionalFormatting>
  <conditionalFormatting sqref="K149">
    <cfRule type="containsText" dxfId="438" priority="218" operator="containsText" text="Example:">
      <formula>NOT(ISERROR(SEARCH("Example:",K149)))</formula>
    </cfRule>
  </conditionalFormatting>
  <conditionalFormatting sqref="F45">
    <cfRule type="containsText" dxfId="437" priority="216" operator="containsText" text="&quot;Example&quot;">
      <formula>NOT(ISERROR(SEARCH("""Example""",F45)))</formula>
    </cfRule>
  </conditionalFormatting>
  <conditionalFormatting sqref="F45">
    <cfRule type="containsText" dxfId="436" priority="215" operator="containsText" text="&quot;Example&quot;">
      <formula>NOT(ISERROR(SEARCH("""Example""",F45)))</formula>
    </cfRule>
  </conditionalFormatting>
  <conditionalFormatting sqref="D45">
    <cfRule type="containsText" dxfId="435" priority="214" operator="containsText" text="&quot;Example&quot;">
      <formula>NOT(ISERROR(SEARCH("""Example""",D45)))</formula>
    </cfRule>
  </conditionalFormatting>
  <conditionalFormatting sqref="D45">
    <cfRule type="containsText" dxfId="434" priority="213" operator="containsText" text="&quot;Example&quot;">
      <formula>NOT(ISERROR(SEARCH("""Example""",D45)))</formula>
    </cfRule>
  </conditionalFormatting>
  <conditionalFormatting sqref="D45">
    <cfRule type="containsText" dxfId="433" priority="212" operator="containsText" text="&quot;Example&quot;">
      <formula>NOT(ISERROR(SEARCH("""Example""",D45)))</formula>
    </cfRule>
  </conditionalFormatting>
  <conditionalFormatting sqref="D45">
    <cfRule type="containsText" dxfId="432" priority="211" operator="containsText" text="&quot;Example&quot;">
      <formula>NOT(ISERROR(SEARCH("""Example""",D45)))</formula>
    </cfRule>
  </conditionalFormatting>
  <conditionalFormatting sqref="D45">
    <cfRule type="containsText" dxfId="431" priority="210" operator="containsText" text="&quot;Example&quot;">
      <formula>NOT(ISERROR(SEARCH("""Example""",D45)))</formula>
    </cfRule>
  </conditionalFormatting>
  <conditionalFormatting sqref="H90">
    <cfRule type="containsText" dxfId="430" priority="203" operator="containsText" text="Example:">
      <formula>NOT(ISERROR(SEARCH("Example:",H90)))</formula>
    </cfRule>
  </conditionalFormatting>
  <conditionalFormatting sqref="H90">
    <cfRule type="containsText" dxfId="429" priority="202" operator="containsText" text="&quot;Example&quot;">
      <formula>NOT(ISERROR(SEARCH("""Example""",H90)))</formula>
    </cfRule>
  </conditionalFormatting>
  <conditionalFormatting sqref="F90">
    <cfRule type="containsText" dxfId="428" priority="201" operator="containsText" text="Example:">
      <formula>NOT(ISERROR(SEARCH("Example:",F90)))</formula>
    </cfRule>
  </conditionalFormatting>
  <conditionalFormatting sqref="F90">
    <cfRule type="containsText" dxfId="427" priority="200" operator="containsText" text="&quot;Example&quot;">
      <formula>NOT(ISERROR(SEARCH("""Example""",F90)))</formula>
    </cfRule>
  </conditionalFormatting>
  <conditionalFormatting sqref="D90">
    <cfRule type="containsText" dxfId="426" priority="199" operator="containsText" text="Example:">
      <formula>NOT(ISERROR(SEARCH("Example:",D90)))</formula>
    </cfRule>
  </conditionalFormatting>
  <conditionalFormatting sqref="D90">
    <cfRule type="containsText" dxfId="425" priority="198" operator="containsText" text="&quot;Example&quot;">
      <formula>NOT(ISERROR(SEARCH("""Example""",D90)))</formula>
    </cfRule>
  </conditionalFormatting>
  <conditionalFormatting sqref="F102">
    <cfRule type="containsText" dxfId="424" priority="197" operator="containsText" text="Example:">
      <formula>NOT(ISERROR(SEARCH("Example:",F102)))</formula>
    </cfRule>
  </conditionalFormatting>
  <conditionalFormatting sqref="F102">
    <cfRule type="containsText" dxfId="423" priority="196" operator="containsText" text="&quot;Example&quot;">
      <formula>NOT(ISERROR(SEARCH("""Example""",F102)))</formula>
    </cfRule>
  </conditionalFormatting>
  <conditionalFormatting sqref="E102">
    <cfRule type="containsText" dxfId="422" priority="195" operator="containsText" text="Example:">
      <formula>NOT(ISERROR(SEARCH("Example:",E102)))</formula>
    </cfRule>
  </conditionalFormatting>
  <conditionalFormatting sqref="E102">
    <cfRule type="containsText" dxfId="421" priority="194" operator="containsText" text="&quot;Example&quot;">
      <formula>NOT(ISERROR(SEARCH("""Example""",E102)))</formula>
    </cfRule>
  </conditionalFormatting>
  <conditionalFormatting sqref="E102">
    <cfRule type="containsText" dxfId="420" priority="193" operator="containsText" text="&quot;Example&quot;">
      <formula>NOT(ISERROR(SEARCH("""Example""",E102)))</formula>
    </cfRule>
  </conditionalFormatting>
  <conditionalFormatting sqref="E102">
    <cfRule type="containsText" dxfId="419" priority="192" operator="containsText" text="&quot;Example&quot;">
      <formula>NOT(ISERROR(SEARCH("""Example""",E102)))</formula>
    </cfRule>
  </conditionalFormatting>
  <conditionalFormatting sqref="E102">
    <cfRule type="containsText" dxfId="418" priority="191" operator="containsText" text="&quot;Example&quot;">
      <formula>NOT(ISERROR(SEARCH("""Example""",E102)))</formula>
    </cfRule>
  </conditionalFormatting>
  <conditionalFormatting sqref="E102">
    <cfRule type="containsText" dxfId="417" priority="190" operator="containsText" text="&quot;Example&quot;">
      <formula>NOT(ISERROR(SEARCH("""Example""",E102)))</formula>
    </cfRule>
  </conditionalFormatting>
  <conditionalFormatting sqref="E102">
    <cfRule type="containsText" dxfId="416" priority="189" operator="containsText" text="&quot;Example&quot;">
      <formula>NOT(ISERROR(SEARCH("""Example""",E102)))</formula>
    </cfRule>
  </conditionalFormatting>
  <conditionalFormatting sqref="H102">
    <cfRule type="containsText" dxfId="415" priority="188" operator="containsText" text="Example:">
      <formula>NOT(ISERROR(SEARCH("Example:",H102)))</formula>
    </cfRule>
  </conditionalFormatting>
  <conditionalFormatting sqref="H102">
    <cfRule type="containsText" dxfId="414" priority="187" operator="containsText" text="&quot;Example&quot;">
      <formula>NOT(ISERROR(SEARCH("""Example""",H102)))</formula>
    </cfRule>
  </conditionalFormatting>
  <conditionalFormatting sqref="G102">
    <cfRule type="containsText" dxfId="413" priority="186" operator="containsText" text="Example:">
      <formula>NOT(ISERROR(SEARCH("Example:",G102)))</formula>
    </cfRule>
  </conditionalFormatting>
  <conditionalFormatting sqref="G102">
    <cfRule type="containsText" dxfId="412" priority="185" operator="containsText" text="&quot;Example&quot;">
      <formula>NOT(ISERROR(SEARCH("""Example""",G102)))</formula>
    </cfRule>
  </conditionalFormatting>
  <conditionalFormatting sqref="G102">
    <cfRule type="containsText" dxfId="411" priority="184" operator="containsText" text="&quot;Example&quot;">
      <formula>NOT(ISERROR(SEARCH("""Example""",G102)))</formula>
    </cfRule>
  </conditionalFormatting>
  <conditionalFormatting sqref="G102">
    <cfRule type="containsText" dxfId="410" priority="183" operator="containsText" text="&quot;Example&quot;">
      <formula>NOT(ISERROR(SEARCH("""Example""",G102)))</formula>
    </cfRule>
  </conditionalFormatting>
  <conditionalFormatting sqref="G102">
    <cfRule type="containsText" dxfId="409" priority="182" operator="containsText" text="&quot;Example&quot;">
      <formula>NOT(ISERROR(SEARCH("""Example""",G102)))</formula>
    </cfRule>
  </conditionalFormatting>
  <conditionalFormatting sqref="G102">
    <cfRule type="containsText" dxfId="408" priority="181" operator="containsText" text="&quot;Example&quot;">
      <formula>NOT(ISERROR(SEARCH("""Example""",G102)))</formula>
    </cfRule>
  </conditionalFormatting>
  <conditionalFormatting sqref="G102">
    <cfRule type="containsText" dxfId="407" priority="180" operator="containsText" text="&quot;Example&quot;">
      <formula>NOT(ISERROR(SEARCH("""Example""",G102)))</formula>
    </cfRule>
  </conditionalFormatting>
  <conditionalFormatting sqref="J102">
    <cfRule type="containsText" dxfId="406" priority="179" operator="containsText" text="Example:">
      <formula>NOT(ISERROR(SEARCH("Example:",J102)))</formula>
    </cfRule>
  </conditionalFormatting>
  <conditionalFormatting sqref="J102">
    <cfRule type="containsText" dxfId="405" priority="178" operator="containsText" text="&quot;Example&quot;">
      <formula>NOT(ISERROR(SEARCH("""Example""",J102)))</formula>
    </cfRule>
  </conditionalFormatting>
  <conditionalFormatting sqref="I102">
    <cfRule type="containsText" dxfId="404" priority="177" operator="containsText" text="Example:">
      <formula>NOT(ISERROR(SEARCH("Example:",I102)))</formula>
    </cfRule>
  </conditionalFormatting>
  <conditionalFormatting sqref="I102">
    <cfRule type="containsText" dxfId="403" priority="176" operator="containsText" text="&quot;Example&quot;">
      <formula>NOT(ISERROR(SEARCH("""Example""",I102)))</formula>
    </cfRule>
  </conditionalFormatting>
  <conditionalFormatting sqref="I102">
    <cfRule type="containsText" dxfId="402" priority="175" operator="containsText" text="&quot;Example&quot;">
      <formula>NOT(ISERROR(SEARCH("""Example""",I102)))</formula>
    </cfRule>
  </conditionalFormatting>
  <conditionalFormatting sqref="I102">
    <cfRule type="containsText" dxfId="401" priority="174" operator="containsText" text="&quot;Example&quot;">
      <formula>NOT(ISERROR(SEARCH("""Example""",I102)))</formula>
    </cfRule>
  </conditionalFormatting>
  <conditionalFormatting sqref="I102">
    <cfRule type="containsText" dxfId="400" priority="173" operator="containsText" text="&quot;Example&quot;">
      <formula>NOT(ISERROR(SEARCH("""Example""",I102)))</formula>
    </cfRule>
  </conditionalFormatting>
  <conditionalFormatting sqref="I102">
    <cfRule type="containsText" dxfId="399" priority="172" operator="containsText" text="&quot;Example&quot;">
      <formula>NOT(ISERROR(SEARCH("""Example""",I102)))</formula>
    </cfRule>
  </conditionalFormatting>
  <conditionalFormatting sqref="I102">
    <cfRule type="containsText" dxfId="398" priority="171" operator="containsText" text="&quot;Example&quot;">
      <formula>NOT(ISERROR(SEARCH("""Example""",I102)))</formula>
    </cfRule>
  </conditionalFormatting>
  <conditionalFormatting sqref="K102">
    <cfRule type="containsText" dxfId="397" priority="170" operator="containsText" text="Example:">
      <formula>NOT(ISERROR(SEARCH("Example:",K102)))</formula>
    </cfRule>
  </conditionalFormatting>
  <conditionalFormatting sqref="G145:H148">
    <cfRule type="containsText" dxfId="396" priority="169" operator="containsText" text="Example:">
      <formula>NOT(ISERROR(SEARCH("Example:",G145)))</formula>
    </cfRule>
  </conditionalFormatting>
  <conditionalFormatting sqref="K145">
    <cfRule type="containsText" dxfId="395" priority="168" operator="containsText" text="Example:">
      <formula>NOT(ISERROR(SEARCH("Example:",K145)))</formula>
    </cfRule>
  </conditionalFormatting>
  <conditionalFormatting sqref="K10">
    <cfRule type="containsText" dxfId="394" priority="167" operator="containsText" text="Example:">
      <formula>NOT(ISERROR(SEARCH("Example:",K10)))</formula>
    </cfRule>
  </conditionalFormatting>
  <conditionalFormatting sqref="K13">
    <cfRule type="containsText" dxfId="393" priority="165" operator="containsText" text="Example:">
      <formula>NOT(ISERROR(SEARCH("Example:",K13)))</formula>
    </cfRule>
  </conditionalFormatting>
  <conditionalFormatting sqref="C13:J13">
    <cfRule type="containsText" dxfId="392" priority="164" operator="containsText" text="Example:">
      <formula>NOT(ISERROR(SEARCH("Example:",C13)))</formula>
    </cfRule>
  </conditionalFormatting>
  <conditionalFormatting sqref="C59:J59">
    <cfRule type="containsText" dxfId="391" priority="132" operator="containsText" text="Example:">
      <formula>NOT(ISERROR(SEARCH("Example:",C59)))</formula>
    </cfRule>
  </conditionalFormatting>
  <conditionalFormatting sqref="F45">
    <cfRule type="containsText" dxfId="390" priority="99" operator="containsText" text="&quot;Example&quot;">
      <formula>NOT(ISERROR(SEARCH("""Example""",F45)))</formula>
    </cfRule>
  </conditionalFormatting>
  <conditionalFormatting sqref="F45">
    <cfRule type="containsText" dxfId="389" priority="98" operator="containsText" text="&quot;Example&quot;">
      <formula>NOT(ISERROR(SEARCH("""Example""",F45)))</formula>
    </cfRule>
  </conditionalFormatting>
  <conditionalFormatting sqref="F45">
    <cfRule type="containsText" dxfId="388" priority="97" operator="containsText" text="&quot;Example&quot;">
      <formula>NOT(ISERROR(SEARCH("""Example""",F45)))</formula>
    </cfRule>
  </conditionalFormatting>
  <conditionalFormatting sqref="F45">
    <cfRule type="containsText" dxfId="387" priority="96" operator="containsText" text="&quot;Example&quot;">
      <formula>NOT(ISERROR(SEARCH("""Example""",F45)))</formula>
    </cfRule>
  </conditionalFormatting>
  <conditionalFormatting sqref="F45">
    <cfRule type="containsText" dxfId="386" priority="95" operator="containsText" text="&quot;Example&quot;">
      <formula>NOT(ISERROR(SEARCH("""Example""",F45)))</formula>
    </cfRule>
  </conditionalFormatting>
  <conditionalFormatting sqref="F45">
    <cfRule type="containsText" dxfId="385" priority="94" operator="containsText" text="&quot;Example&quot;">
      <formula>NOT(ISERROR(SEARCH("""Example""",F45)))</formula>
    </cfRule>
  </conditionalFormatting>
  <conditionalFormatting sqref="H45">
    <cfRule type="containsText" dxfId="384" priority="93" operator="containsText" text="&quot;Example&quot;">
      <formula>NOT(ISERROR(SEARCH("""Example""",H45)))</formula>
    </cfRule>
  </conditionalFormatting>
  <conditionalFormatting sqref="H45">
    <cfRule type="containsText" dxfId="383" priority="92" operator="containsText" text="&quot;Example&quot;">
      <formula>NOT(ISERROR(SEARCH("""Example""",H45)))</formula>
    </cfRule>
  </conditionalFormatting>
  <conditionalFormatting sqref="H45">
    <cfRule type="containsText" dxfId="382" priority="91" operator="containsText" text="&quot;Example&quot;">
      <formula>NOT(ISERROR(SEARCH("""Example""",H45)))</formula>
    </cfRule>
  </conditionalFormatting>
  <conditionalFormatting sqref="H45">
    <cfRule type="containsText" dxfId="381" priority="90" operator="containsText" text="&quot;Example&quot;">
      <formula>NOT(ISERROR(SEARCH("""Example""",H45)))</formula>
    </cfRule>
  </conditionalFormatting>
  <conditionalFormatting sqref="H45">
    <cfRule type="containsText" dxfId="380" priority="89" operator="containsText" text="&quot;Example&quot;">
      <formula>NOT(ISERROR(SEARCH("""Example""",H45)))</formula>
    </cfRule>
  </conditionalFormatting>
  <conditionalFormatting sqref="H45">
    <cfRule type="containsText" dxfId="379" priority="88" operator="containsText" text="&quot;Example&quot;">
      <formula>NOT(ISERROR(SEARCH("""Example""",H45)))</formula>
    </cfRule>
  </conditionalFormatting>
  <conditionalFormatting sqref="J76">
    <cfRule type="containsText" dxfId="378" priority="87" operator="containsText" text="Example:">
      <formula>NOT(ISERROR(SEARCH("Example:",J76)))</formula>
    </cfRule>
  </conditionalFormatting>
  <conditionalFormatting sqref="J76">
    <cfRule type="containsText" dxfId="377" priority="86" operator="containsText" text="&quot;Example&quot;">
      <formula>NOT(ISERROR(SEARCH("""Example""",J76)))</formula>
    </cfRule>
  </conditionalFormatting>
  <conditionalFormatting sqref="D76 F76 H76">
    <cfRule type="containsText" dxfId="376" priority="85" operator="containsText" text="Example:">
      <formula>NOT(ISERROR(SEARCH("Example:",D76)))</formula>
    </cfRule>
  </conditionalFormatting>
  <conditionalFormatting sqref="D76 F76 H76">
    <cfRule type="containsText" dxfId="375" priority="84" operator="containsText" text="&quot;Example&quot;">
      <formula>NOT(ISERROR(SEARCH("""Example""",D76)))</formula>
    </cfRule>
  </conditionalFormatting>
  <conditionalFormatting sqref="C76">
    <cfRule type="containsText" dxfId="374" priority="83" operator="containsText" text="Example:">
      <formula>NOT(ISERROR(SEARCH("Example:",C76)))</formula>
    </cfRule>
  </conditionalFormatting>
  <conditionalFormatting sqref="C76">
    <cfRule type="containsText" dxfId="373" priority="82" operator="containsText" text="&quot;Example&quot;">
      <formula>NOT(ISERROR(SEARCH("""Example""",C76)))</formula>
    </cfRule>
  </conditionalFormatting>
  <conditionalFormatting sqref="C76">
    <cfRule type="containsText" dxfId="372" priority="81" operator="containsText" text="&quot;Example&quot;">
      <formula>NOT(ISERROR(SEARCH("""Example""",C76)))</formula>
    </cfRule>
  </conditionalFormatting>
  <conditionalFormatting sqref="C76">
    <cfRule type="containsText" dxfId="371" priority="80" operator="containsText" text="&quot;Example&quot;">
      <formula>NOT(ISERROR(SEARCH("""Example""",C76)))</formula>
    </cfRule>
  </conditionalFormatting>
  <conditionalFormatting sqref="C76">
    <cfRule type="containsText" dxfId="370" priority="77" operator="containsText" text="&quot;Example&quot;">
      <formula>NOT(ISERROR(SEARCH("""Example""",C76)))</formula>
    </cfRule>
  </conditionalFormatting>
  <conditionalFormatting sqref="C76">
    <cfRule type="containsText" dxfId="369" priority="79" operator="containsText" text="&quot;Example&quot;">
      <formula>NOT(ISERROR(SEARCH("""Example""",C76)))</formula>
    </cfRule>
  </conditionalFormatting>
  <conditionalFormatting sqref="C76">
    <cfRule type="containsText" dxfId="368" priority="78" operator="containsText" text="&quot;Example&quot;">
      <formula>NOT(ISERROR(SEARCH("""Example""",C76)))</formula>
    </cfRule>
  </conditionalFormatting>
  <conditionalFormatting sqref="C76">
    <cfRule type="containsText" dxfId="367" priority="76" operator="containsText" text="&quot;Example&quot;">
      <formula>NOT(ISERROR(SEARCH("""Example""",C76)))</formula>
    </cfRule>
  </conditionalFormatting>
  <conditionalFormatting sqref="E76">
    <cfRule type="containsText" dxfId="366" priority="75" operator="containsText" text="Example:">
      <formula>NOT(ISERROR(SEARCH("Example:",E76)))</formula>
    </cfRule>
  </conditionalFormatting>
  <conditionalFormatting sqref="E76">
    <cfRule type="containsText" dxfId="365" priority="74" operator="containsText" text="&quot;Example&quot;">
      <formula>NOT(ISERROR(SEARCH("""Example""",E76)))</formula>
    </cfRule>
  </conditionalFormatting>
  <conditionalFormatting sqref="E76">
    <cfRule type="containsText" dxfId="364" priority="73" operator="containsText" text="&quot;Example&quot;">
      <formula>NOT(ISERROR(SEARCH("""Example""",E76)))</formula>
    </cfRule>
  </conditionalFormatting>
  <conditionalFormatting sqref="E76">
    <cfRule type="containsText" dxfId="363" priority="72" operator="containsText" text="&quot;Example&quot;">
      <formula>NOT(ISERROR(SEARCH("""Example""",E76)))</formula>
    </cfRule>
  </conditionalFormatting>
  <conditionalFormatting sqref="E76">
    <cfRule type="containsText" dxfId="362" priority="69" operator="containsText" text="&quot;Example&quot;">
      <formula>NOT(ISERROR(SEARCH("""Example""",E76)))</formula>
    </cfRule>
  </conditionalFormatting>
  <conditionalFormatting sqref="E76">
    <cfRule type="containsText" dxfId="361" priority="71" operator="containsText" text="&quot;Example&quot;">
      <formula>NOT(ISERROR(SEARCH("""Example""",E76)))</formula>
    </cfRule>
  </conditionalFormatting>
  <conditionalFormatting sqref="E76">
    <cfRule type="containsText" dxfId="360" priority="70" operator="containsText" text="&quot;Example&quot;">
      <formula>NOT(ISERROR(SEARCH("""Example""",E76)))</formula>
    </cfRule>
  </conditionalFormatting>
  <conditionalFormatting sqref="E76">
    <cfRule type="containsText" dxfId="359" priority="68" operator="containsText" text="&quot;Example&quot;">
      <formula>NOT(ISERROR(SEARCH("""Example""",E76)))</formula>
    </cfRule>
  </conditionalFormatting>
  <conditionalFormatting sqref="G76">
    <cfRule type="containsText" dxfId="358" priority="67" operator="containsText" text="Example:">
      <formula>NOT(ISERROR(SEARCH("Example:",G76)))</formula>
    </cfRule>
  </conditionalFormatting>
  <conditionalFormatting sqref="G76">
    <cfRule type="containsText" dxfId="357" priority="66" operator="containsText" text="&quot;Example&quot;">
      <formula>NOT(ISERROR(SEARCH("""Example""",G76)))</formula>
    </cfRule>
  </conditionalFormatting>
  <conditionalFormatting sqref="G76">
    <cfRule type="containsText" dxfId="356" priority="65" operator="containsText" text="&quot;Example&quot;">
      <formula>NOT(ISERROR(SEARCH("""Example""",G76)))</formula>
    </cfRule>
  </conditionalFormatting>
  <conditionalFormatting sqref="G76">
    <cfRule type="containsText" dxfId="355" priority="64" operator="containsText" text="&quot;Example&quot;">
      <formula>NOT(ISERROR(SEARCH("""Example""",G76)))</formula>
    </cfRule>
  </conditionalFormatting>
  <conditionalFormatting sqref="G76">
    <cfRule type="containsText" dxfId="354" priority="61" operator="containsText" text="&quot;Example&quot;">
      <formula>NOT(ISERROR(SEARCH("""Example""",G76)))</formula>
    </cfRule>
  </conditionalFormatting>
  <conditionalFormatting sqref="G76">
    <cfRule type="containsText" dxfId="353" priority="63" operator="containsText" text="&quot;Example&quot;">
      <formula>NOT(ISERROR(SEARCH("""Example""",G76)))</formula>
    </cfRule>
  </conditionalFormatting>
  <conditionalFormatting sqref="G76">
    <cfRule type="containsText" dxfId="352" priority="62" operator="containsText" text="&quot;Example&quot;">
      <formula>NOT(ISERROR(SEARCH("""Example""",G76)))</formula>
    </cfRule>
  </conditionalFormatting>
  <conditionalFormatting sqref="G76">
    <cfRule type="containsText" dxfId="351" priority="60" operator="containsText" text="&quot;Example&quot;">
      <formula>NOT(ISERROR(SEARCH("""Example""",G76)))</formula>
    </cfRule>
  </conditionalFormatting>
  <conditionalFormatting sqref="I76">
    <cfRule type="containsText" dxfId="350" priority="59" operator="containsText" text="Example:">
      <formula>NOT(ISERROR(SEARCH("Example:",I76)))</formula>
    </cfRule>
  </conditionalFormatting>
  <conditionalFormatting sqref="I76">
    <cfRule type="containsText" dxfId="349" priority="58" operator="containsText" text="&quot;Example&quot;">
      <formula>NOT(ISERROR(SEARCH("""Example""",I76)))</formula>
    </cfRule>
  </conditionalFormatting>
  <conditionalFormatting sqref="I76">
    <cfRule type="containsText" dxfId="348" priority="57" operator="containsText" text="&quot;Example&quot;">
      <formula>NOT(ISERROR(SEARCH("""Example""",I76)))</formula>
    </cfRule>
  </conditionalFormatting>
  <conditionalFormatting sqref="I76">
    <cfRule type="containsText" dxfId="347" priority="56" operator="containsText" text="&quot;Example&quot;">
      <formula>NOT(ISERROR(SEARCH("""Example""",I76)))</formula>
    </cfRule>
  </conditionalFormatting>
  <conditionalFormatting sqref="I76">
    <cfRule type="containsText" dxfId="346" priority="53" operator="containsText" text="&quot;Example&quot;">
      <formula>NOT(ISERROR(SEARCH("""Example""",I76)))</formula>
    </cfRule>
  </conditionalFormatting>
  <conditionalFormatting sqref="I76">
    <cfRule type="containsText" dxfId="345" priority="55" operator="containsText" text="&quot;Example&quot;">
      <formula>NOT(ISERROR(SEARCH("""Example""",I76)))</formula>
    </cfRule>
  </conditionalFormatting>
  <conditionalFormatting sqref="I76">
    <cfRule type="containsText" dxfId="344" priority="54" operator="containsText" text="&quot;Example&quot;">
      <formula>NOT(ISERROR(SEARCH("""Example""",I76)))</formula>
    </cfRule>
  </conditionalFormatting>
  <conditionalFormatting sqref="I76">
    <cfRule type="containsText" dxfId="343" priority="52" operator="containsText" text="&quot;Example&quot;">
      <formula>NOT(ISERROR(SEARCH("""Example""",I76)))</formula>
    </cfRule>
  </conditionalFormatting>
  <conditionalFormatting sqref="H45">
    <cfRule type="containsText" dxfId="342" priority="51" operator="containsText" text="&quot;Example&quot;">
      <formula>NOT(ISERROR(SEARCH("""Example""",H45)))</formula>
    </cfRule>
  </conditionalFormatting>
  <conditionalFormatting sqref="H45">
    <cfRule type="containsText" dxfId="341" priority="50" operator="containsText" text="&quot;Example&quot;">
      <formula>NOT(ISERROR(SEARCH("""Example""",H45)))</formula>
    </cfRule>
  </conditionalFormatting>
  <conditionalFormatting sqref="H45">
    <cfRule type="containsText" dxfId="340" priority="49" operator="containsText" text="&quot;Example&quot;">
      <formula>NOT(ISERROR(SEARCH("""Example""",H45)))</formula>
    </cfRule>
  </conditionalFormatting>
  <conditionalFormatting sqref="H45">
    <cfRule type="containsText" dxfId="339" priority="48" operator="containsText" text="&quot;Example&quot;">
      <formula>NOT(ISERROR(SEARCH("""Example""",H45)))</formula>
    </cfRule>
  </conditionalFormatting>
  <conditionalFormatting sqref="H45">
    <cfRule type="containsText" dxfId="338" priority="47" operator="containsText" text="&quot;Example&quot;">
      <formula>NOT(ISERROR(SEARCH("""Example""",H45)))</formula>
    </cfRule>
  </conditionalFormatting>
  <conditionalFormatting sqref="H45">
    <cfRule type="containsText" dxfId="337" priority="46" operator="containsText" text="&quot;Example&quot;">
      <formula>NOT(ISERROR(SEARCH("""Example""",H45)))</formula>
    </cfRule>
  </conditionalFormatting>
  <conditionalFormatting sqref="H45">
    <cfRule type="containsText" dxfId="336" priority="45" operator="containsText" text="&quot;Example&quot;">
      <formula>NOT(ISERROR(SEARCH("""Example""",H45)))</formula>
    </cfRule>
  </conditionalFormatting>
  <conditionalFormatting sqref="H45">
    <cfRule type="containsText" dxfId="335" priority="44" operator="containsText" text="&quot;Example&quot;">
      <formula>NOT(ISERROR(SEARCH("""Example""",H45)))</formula>
    </cfRule>
  </conditionalFormatting>
  <conditionalFormatting sqref="H45">
    <cfRule type="containsText" dxfId="334" priority="43" operator="containsText" text="&quot;Example&quot;">
      <formula>NOT(ISERROR(SEARCH("""Example""",H45)))</formula>
    </cfRule>
  </conditionalFormatting>
  <conditionalFormatting sqref="H45">
    <cfRule type="containsText" dxfId="333" priority="42" operator="containsText" text="&quot;Example&quot;">
      <formula>NOT(ISERROR(SEARCH("""Example""",H45)))</formula>
    </cfRule>
  </conditionalFormatting>
  <conditionalFormatting sqref="H45">
    <cfRule type="containsText" dxfId="332" priority="41" operator="containsText" text="&quot;Example&quot;">
      <formula>NOT(ISERROR(SEARCH("""Example""",H45)))</formula>
    </cfRule>
  </conditionalFormatting>
  <conditionalFormatting sqref="J45">
    <cfRule type="containsText" dxfId="331" priority="40" operator="containsText" text="&quot;Example&quot;">
      <formula>NOT(ISERROR(SEARCH("""Example""",J45)))</formula>
    </cfRule>
  </conditionalFormatting>
  <conditionalFormatting sqref="J45">
    <cfRule type="containsText" dxfId="330" priority="39" operator="containsText" text="&quot;Example&quot;">
      <formula>NOT(ISERROR(SEARCH("""Example""",J45)))</formula>
    </cfRule>
  </conditionalFormatting>
  <conditionalFormatting sqref="J45">
    <cfRule type="containsText" dxfId="329" priority="38" operator="containsText" text="&quot;Example&quot;">
      <formula>NOT(ISERROR(SEARCH("""Example""",J45)))</formula>
    </cfRule>
  </conditionalFormatting>
  <conditionalFormatting sqref="J45">
    <cfRule type="containsText" dxfId="328" priority="37" operator="containsText" text="&quot;Example&quot;">
      <formula>NOT(ISERROR(SEARCH("""Example""",J45)))</formula>
    </cfRule>
  </conditionalFormatting>
  <conditionalFormatting sqref="J45">
    <cfRule type="containsText" dxfId="327" priority="36" operator="containsText" text="&quot;Example&quot;">
      <formula>NOT(ISERROR(SEARCH("""Example""",J45)))</formula>
    </cfRule>
  </conditionalFormatting>
  <conditionalFormatting sqref="J45">
    <cfRule type="containsText" dxfId="326" priority="35" operator="containsText" text="&quot;Example&quot;">
      <formula>NOT(ISERROR(SEARCH("""Example""",J45)))</formula>
    </cfRule>
  </conditionalFormatting>
  <conditionalFormatting sqref="J45">
    <cfRule type="containsText" dxfId="325" priority="34" operator="containsText" text="&quot;Example&quot;">
      <formula>NOT(ISERROR(SEARCH("""Example""",J45)))</formula>
    </cfRule>
  </conditionalFormatting>
  <conditionalFormatting sqref="J45">
    <cfRule type="containsText" dxfId="324" priority="33" operator="containsText" text="&quot;Example&quot;">
      <formula>NOT(ISERROR(SEARCH("""Example""",J45)))</formula>
    </cfRule>
  </conditionalFormatting>
  <conditionalFormatting sqref="J45">
    <cfRule type="containsText" dxfId="323" priority="32" operator="containsText" text="&quot;Example&quot;">
      <formula>NOT(ISERROR(SEARCH("""Example""",J45)))</formula>
    </cfRule>
  </conditionalFormatting>
  <conditionalFormatting sqref="J45">
    <cfRule type="containsText" dxfId="322" priority="31" operator="containsText" text="&quot;Example&quot;">
      <formula>NOT(ISERROR(SEARCH("""Example""",J45)))</formula>
    </cfRule>
  </conditionalFormatting>
  <conditionalFormatting sqref="J45">
    <cfRule type="containsText" dxfId="321" priority="30" operator="containsText" text="&quot;Example&quot;">
      <formula>NOT(ISERROR(SEARCH("""Example""",J45)))</formula>
    </cfRule>
  </conditionalFormatting>
  <conditionalFormatting sqref="J45">
    <cfRule type="containsText" dxfId="320" priority="29" operator="containsText" text="&quot;Example&quot;">
      <formula>NOT(ISERROR(SEARCH("""Example""",J45)))</formula>
    </cfRule>
  </conditionalFormatting>
  <conditionalFormatting sqref="D62">
    <cfRule type="containsText" dxfId="319" priority="28" operator="containsText" text="&quot;Example&quot;">
      <formula>NOT(ISERROR(SEARCH("""Example""",D62)))</formula>
    </cfRule>
  </conditionalFormatting>
  <conditionalFormatting sqref="D62">
    <cfRule type="containsText" dxfId="318" priority="27" operator="containsText" text="&quot;Example&quot;">
      <formula>NOT(ISERROR(SEARCH("""Example""",D62)))</formula>
    </cfRule>
  </conditionalFormatting>
  <conditionalFormatting sqref="D62">
    <cfRule type="containsText" dxfId="317" priority="26" operator="containsText" text="&quot;Example&quot;">
      <formula>NOT(ISERROR(SEARCH("""Example""",D62)))</formula>
    </cfRule>
  </conditionalFormatting>
  <conditionalFormatting sqref="D62">
    <cfRule type="containsText" dxfId="316" priority="25" operator="containsText" text="&quot;Example&quot;">
      <formula>NOT(ISERROR(SEARCH("""Example""",D62)))</formula>
    </cfRule>
  </conditionalFormatting>
  <conditionalFormatting sqref="D62">
    <cfRule type="containsText" dxfId="315" priority="24" operator="containsText" text="&quot;Example&quot;">
      <formula>NOT(ISERROR(SEARCH("""Example""",D62)))</formula>
    </cfRule>
  </conditionalFormatting>
  <conditionalFormatting sqref="D62">
    <cfRule type="containsText" dxfId="314" priority="23" operator="containsText" text="&quot;Example&quot;">
      <formula>NOT(ISERROR(SEARCH("""Example""",D62)))</formula>
    </cfRule>
  </conditionalFormatting>
  <conditionalFormatting sqref="D62">
    <cfRule type="containsText" dxfId="313" priority="22" operator="containsText" text="&quot;Example&quot;">
      <formula>NOT(ISERROR(SEARCH("""Example""",D62)))</formula>
    </cfRule>
  </conditionalFormatting>
  <conditionalFormatting sqref="F62">
    <cfRule type="containsText" dxfId="312" priority="21" operator="containsText" text="&quot;Example&quot;">
      <formula>NOT(ISERROR(SEARCH("""Example""",F62)))</formula>
    </cfRule>
  </conditionalFormatting>
  <conditionalFormatting sqref="F62">
    <cfRule type="containsText" dxfId="311" priority="20" operator="containsText" text="&quot;Example&quot;">
      <formula>NOT(ISERROR(SEARCH("""Example""",F62)))</formula>
    </cfRule>
  </conditionalFormatting>
  <conditionalFormatting sqref="F62">
    <cfRule type="containsText" dxfId="310" priority="19" operator="containsText" text="&quot;Example&quot;">
      <formula>NOT(ISERROR(SEARCH("""Example""",F62)))</formula>
    </cfRule>
  </conditionalFormatting>
  <conditionalFormatting sqref="F62">
    <cfRule type="containsText" dxfId="309" priority="18" operator="containsText" text="&quot;Example&quot;">
      <formula>NOT(ISERROR(SEARCH("""Example""",F62)))</formula>
    </cfRule>
  </conditionalFormatting>
  <conditionalFormatting sqref="F62">
    <cfRule type="containsText" dxfId="308" priority="17" operator="containsText" text="&quot;Example&quot;">
      <formula>NOT(ISERROR(SEARCH("""Example""",F62)))</formula>
    </cfRule>
  </conditionalFormatting>
  <conditionalFormatting sqref="F62">
    <cfRule type="containsText" dxfId="307" priority="16" operator="containsText" text="&quot;Example&quot;">
      <formula>NOT(ISERROR(SEARCH("""Example""",F62)))</formula>
    </cfRule>
  </conditionalFormatting>
  <conditionalFormatting sqref="F62">
    <cfRule type="containsText" dxfId="306" priority="15" operator="containsText" text="&quot;Example&quot;">
      <formula>NOT(ISERROR(SEARCH("""Example""",F62)))</formula>
    </cfRule>
  </conditionalFormatting>
  <conditionalFormatting sqref="H62">
    <cfRule type="containsText" dxfId="305" priority="14" operator="containsText" text="&quot;Example&quot;">
      <formula>NOT(ISERROR(SEARCH("""Example""",H62)))</formula>
    </cfRule>
  </conditionalFormatting>
  <conditionalFormatting sqref="H62">
    <cfRule type="containsText" dxfId="304" priority="13" operator="containsText" text="&quot;Example&quot;">
      <formula>NOT(ISERROR(SEARCH("""Example""",H62)))</formula>
    </cfRule>
  </conditionalFormatting>
  <conditionalFormatting sqref="H62">
    <cfRule type="containsText" dxfId="303" priority="12" operator="containsText" text="&quot;Example&quot;">
      <formula>NOT(ISERROR(SEARCH("""Example""",H62)))</formula>
    </cfRule>
  </conditionalFormatting>
  <conditionalFormatting sqref="H62">
    <cfRule type="containsText" dxfId="302" priority="11" operator="containsText" text="&quot;Example&quot;">
      <formula>NOT(ISERROR(SEARCH("""Example""",H62)))</formula>
    </cfRule>
  </conditionalFormatting>
  <conditionalFormatting sqref="H62">
    <cfRule type="containsText" dxfId="301" priority="10" operator="containsText" text="&quot;Example&quot;">
      <formula>NOT(ISERROR(SEARCH("""Example""",H62)))</formula>
    </cfRule>
  </conditionalFormatting>
  <conditionalFormatting sqref="H62">
    <cfRule type="containsText" dxfId="300" priority="9" operator="containsText" text="&quot;Example&quot;">
      <formula>NOT(ISERROR(SEARCH("""Example""",H62)))</formula>
    </cfRule>
  </conditionalFormatting>
  <conditionalFormatting sqref="H62">
    <cfRule type="containsText" dxfId="299" priority="8" operator="containsText" text="&quot;Example&quot;">
      <formula>NOT(ISERROR(SEARCH("""Example""",H62)))</formula>
    </cfRule>
  </conditionalFormatting>
  <conditionalFormatting sqref="J62">
    <cfRule type="containsText" dxfId="298" priority="7" operator="containsText" text="&quot;Example&quot;">
      <formula>NOT(ISERROR(SEARCH("""Example""",J62)))</formula>
    </cfRule>
  </conditionalFormatting>
  <conditionalFormatting sqref="J62">
    <cfRule type="containsText" dxfId="297" priority="6" operator="containsText" text="&quot;Example&quot;">
      <formula>NOT(ISERROR(SEARCH("""Example""",J62)))</formula>
    </cfRule>
  </conditionalFormatting>
  <conditionalFormatting sqref="J62">
    <cfRule type="containsText" dxfId="296" priority="5" operator="containsText" text="&quot;Example&quot;">
      <formula>NOT(ISERROR(SEARCH("""Example""",J62)))</formula>
    </cfRule>
  </conditionalFormatting>
  <conditionalFormatting sqref="J62">
    <cfRule type="containsText" dxfId="295" priority="4" operator="containsText" text="&quot;Example&quot;">
      <formula>NOT(ISERROR(SEARCH("""Example""",J62)))</formula>
    </cfRule>
  </conditionalFormatting>
  <conditionalFormatting sqref="J62">
    <cfRule type="containsText" dxfId="294" priority="3" operator="containsText" text="&quot;Example&quot;">
      <formula>NOT(ISERROR(SEARCH("""Example""",J62)))</formula>
    </cfRule>
  </conditionalFormatting>
  <conditionalFormatting sqref="J62">
    <cfRule type="containsText" dxfId="293" priority="2" operator="containsText" text="&quot;Example&quot;">
      <formula>NOT(ISERROR(SEARCH("""Example""",J62)))</formula>
    </cfRule>
  </conditionalFormatting>
  <conditionalFormatting sqref="J62">
    <cfRule type="containsText" dxfId="292" priority="1" operator="containsText" text="&quot;Example&quot;">
      <formula>NOT(ISERROR(SEARCH("""Example""",J62)))</formula>
    </cfRule>
  </conditionalFormatting>
  <printOptions horizontalCentered="1"/>
  <pageMargins left="0.7" right="0.7" top="0.5" bottom="0.75" header="0.3" footer="0.3"/>
  <pageSetup paperSize="9" scale="27" orientation="portrait" blackAndWhite="1" r:id="rId1"/>
  <headerFooter scaleWithDoc="0" alignWithMargins="0">
    <oddHeader>&amp;CEnergy Model Input Summary</oddHeader>
    <oddFooter>&amp;L&amp;"Arial,Regular"&amp;6&amp;Z
&amp;F : &amp;A&amp;R&amp;"Arial,Regular"&amp;6Page &amp;P of &amp;N
Printed &amp;D  Time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7"/>
  <sheetViews>
    <sheetView showGridLines="0" topLeftCell="A4" zoomScaleNormal="100" workbookViewId="0">
      <selection activeCell="E10" sqref="E10:F10"/>
    </sheetView>
  </sheetViews>
  <sheetFormatPr defaultColWidth="9" defaultRowHeight="15.75"/>
  <cols>
    <col min="1" max="1" width="1.25" style="2" customWidth="1"/>
    <col min="2" max="2" width="28.75" style="2" customWidth="1"/>
    <col min="3" max="3" width="10.625" style="2" customWidth="1"/>
    <col min="4" max="4" width="24.625" style="26" customWidth="1"/>
    <col min="5" max="8" width="10.625" style="2" customWidth="1"/>
    <col min="9" max="10" width="10.625" style="26" customWidth="1"/>
    <col min="11" max="11" width="12.625" style="2" customWidth="1"/>
    <col min="12" max="14" width="10.625" style="26" customWidth="1"/>
    <col min="15" max="15" width="10.625" style="71" customWidth="1"/>
    <col min="16" max="17" width="10.625" style="26" customWidth="1"/>
    <col min="18" max="29" width="9" style="171"/>
    <col min="30" max="30" width="22.375" style="2" customWidth="1"/>
    <col min="31" max="31" width="5.75" style="2" customWidth="1"/>
    <col min="32" max="16384" width="9" style="2"/>
  </cols>
  <sheetData>
    <row r="1" spans="2:30" ht="7.5" customHeight="1">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row>
    <row r="2" spans="2:30" s="7" customFormat="1" ht="15.75" customHeight="1">
      <c r="B2" s="134" t="str">
        <f>Project!B2</f>
        <v>Input</v>
      </c>
      <c r="C2" s="207" t="s">
        <v>250</v>
      </c>
      <c r="D2" s="207"/>
      <c r="E2" s="207"/>
      <c r="F2" s="207"/>
      <c r="G2" s="207"/>
      <c r="H2" s="207"/>
      <c r="I2" s="126"/>
      <c r="J2" s="126"/>
      <c r="K2" s="133"/>
      <c r="L2" s="133"/>
      <c r="M2" s="133"/>
      <c r="N2" s="133"/>
      <c r="O2" s="133"/>
      <c r="P2" s="133"/>
      <c r="Q2" s="133"/>
      <c r="R2" s="133"/>
      <c r="S2" s="133"/>
      <c r="T2" s="133"/>
      <c r="U2" s="133"/>
      <c r="V2" s="133"/>
      <c r="W2" s="133"/>
      <c r="X2" s="133"/>
      <c r="Y2" s="133"/>
      <c r="Z2" s="133"/>
      <c r="AA2" s="133"/>
      <c r="AB2" s="133"/>
      <c r="AC2" s="133"/>
      <c r="AD2" s="132" t="str">
        <f>Project_Name</f>
        <v>Carbon Free Boston</v>
      </c>
    </row>
    <row r="3" spans="2:30" s="7" customFormat="1" ht="15.75" customHeight="1">
      <c r="B3" s="131" t="str">
        <f>Project!B3</f>
        <v>Calculation</v>
      </c>
      <c r="C3" s="207"/>
      <c r="D3" s="207"/>
      <c r="E3" s="207"/>
      <c r="F3" s="207"/>
      <c r="G3" s="207"/>
      <c r="H3" s="207"/>
      <c r="I3" s="126"/>
      <c r="J3" s="126"/>
      <c r="K3" s="133"/>
      <c r="L3" s="133"/>
      <c r="M3" s="133"/>
      <c r="N3" s="133"/>
      <c r="O3" s="133"/>
      <c r="P3" s="133"/>
      <c r="Q3" s="133"/>
      <c r="R3" s="133"/>
      <c r="S3" s="133"/>
      <c r="T3" s="133"/>
      <c r="U3" s="133"/>
      <c r="V3" s="133"/>
      <c r="W3" s="133"/>
      <c r="X3" s="133"/>
      <c r="Y3" s="133"/>
      <c r="Z3" s="133"/>
      <c r="AA3" s="133"/>
      <c r="AB3" s="133"/>
      <c r="AC3" s="133"/>
      <c r="AD3" s="132" t="str">
        <f>Project_Number</f>
        <v>259104-00</v>
      </c>
    </row>
    <row r="4" spans="2:30" s="4" customFormat="1" ht="15.75" customHeight="1">
      <c r="B4" s="125" t="str">
        <f>Project!B4</f>
        <v>Notes</v>
      </c>
      <c r="C4" s="207"/>
      <c r="D4" s="207"/>
      <c r="E4" s="207"/>
      <c r="F4" s="207"/>
      <c r="G4" s="207"/>
      <c r="H4" s="207"/>
      <c r="I4" s="126"/>
      <c r="J4" s="126"/>
      <c r="K4" s="132"/>
      <c r="L4" s="132"/>
      <c r="M4" s="132"/>
      <c r="N4" s="132"/>
      <c r="O4" s="132"/>
      <c r="P4" s="132"/>
      <c r="Q4" s="132"/>
      <c r="R4" s="132"/>
      <c r="S4" s="132"/>
      <c r="T4" s="132"/>
      <c r="U4" s="132"/>
      <c r="V4" s="132"/>
      <c r="W4" s="132"/>
      <c r="X4" s="132"/>
      <c r="Y4" s="132"/>
      <c r="Z4" s="132"/>
      <c r="AA4" s="132"/>
      <c r="AB4" s="132"/>
      <c r="AC4" s="132"/>
      <c r="AD4" s="132"/>
    </row>
    <row r="5" spans="2:30" s="7" customFormat="1" ht="15.75" customHeight="1">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row>
    <row r="6" spans="2:30" ht="18.75">
      <c r="B6" s="208" t="s">
        <v>251</v>
      </c>
      <c r="C6" s="208"/>
      <c r="D6" s="208"/>
      <c r="E6" s="208"/>
      <c r="F6" s="208"/>
      <c r="G6" s="208"/>
      <c r="H6" s="208"/>
      <c r="I6" s="208"/>
      <c r="J6" s="208"/>
      <c r="K6" s="208"/>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252</v>
      </c>
      <c r="C8" s="17" t="s">
        <v>253</v>
      </c>
      <c r="D8" s="17" t="s">
        <v>254</v>
      </c>
      <c r="E8" s="17" t="s">
        <v>255</v>
      </c>
      <c r="F8" s="17" t="s">
        <v>256</v>
      </c>
      <c r="G8" s="17" t="s">
        <v>257</v>
      </c>
      <c r="H8" s="17" t="s">
        <v>258</v>
      </c>
      <c r="I8" s="17" t="s">
        <v>259</v>
      </c>
      <c r="J8" s="17" t="s">
        <v>260</v>
      </c>
      <c r="K8" s="17" t="s">
        <v>103</v>
      </c>
      <c r="L8" s="17" t="s">
        <v>106</v>
      </c>
      <c r="M8" s="17" t="s">
        <v>108</v>
      </c>
      <c r="N8" s="17" t="s">
        <v>261</v>
      </c>
      <c r="O8" s="17" t="s">
        <v>262</v>
      </c>
      <c r="P8" s="17" t="s">
        <v>263</v>
      </c>
      <c r="Q8" s="17" t="s">
        <v>264</v>
      </c>
      <c r="R8" s="17" t="s">
        <v>642</v>
      </c>
      <c r="S8" s="17" t="s">
        <v>643</v>
      </c>
      <c r="T8" s="17" t="s">
        <v>644</v>
      </c>
      <c r="U8" s="17" t="s">
        <v>645</v>
      </c>
      <c r="V8" s="17" t="s">
        <v>646</v>
      </c>
      <c r="W8" s="17" t="s">
        <v>647</v>
      </c>
      <c r="X8" s="17" t="s">
        <v>630</v>
      </c>
      <c r="Y8" s="17" t="s">
        <v>648</v>
      </c>
      <c r="Z8" s="17" t="s">
        <v>649</v>
      </c>
      <c r="AA8" s="17" t="s">
        <v>631</v>
      </c>
      <c r="AB8" s="17" t="s">
        <v>650</v>
      </c>
      <c r="AC8" s="17" t="s">
        <v>651</v>
      </c>
      <c r="AD8" s="133"/>
    </row>
    <row r="9" spans="2:30" s="26" customFormat="1"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c r="AD9" s="133"/>
    </row>
    <row r="10" spans="2:30" s="133" customFormat="1" ht="114.75">
      <c r="B10" s="130" t="s">
        <v>637</v>
      </c>
      <c r="C10" s="178" t="s">
        <v>578</v>
      </c>
      <c r="D10" s="178" t="s">
        <v>641</v>
      </c>
      <c r="E10" s="183">
        <v>72</v>
      </c>
      <c r="F10" s="183">
        <v>72</v>
      </c>
      <c r="G10" s="178">
        <v>78</v>
      </c>
      <c r="H10" s="180">
        <v>78</v>
      </c>
      <c r="I10" s="178" t="s">
        <v>299</v>
      </c>
      <c r="J10" s="178" t="s">
        <v>299</v>
      </c>
      <c r="K10" s="168">
        <f>30351/3/365</f>
        <v>27.717808219178082</v>
      </c>
      <c r="L10" s="168">
        <v>0</v>
      </c>
      <c r="M10" s="178" t="s">
        <v>299</v>
      </c>
      <c r="N10" s="178" t="s">
        <v>299</v>
      </c>
      <c r="O10" s="168">
        <v>0</v>
      </c>
      <c r="P10" s="178" t="s">
        <v>579</v>
      </c>
      <c r="Q10" s="178" t="s">
        <v>576</v>
      </c>
      <c r="R10" s="178" t="s">
        <v>652</v>
      </c>
      <c r="S10" s="178"/>
      <c r="T10" s="178" t="s">
        <v>653</v>
      </c>
      <c r="U10" s="178" t="s">
        <v>632</v>
      </c>
      <c r="V10" s="178"/>
      <c r="W10" s="178"/>
      <c r="X10" s="178">
        <v>2.2000000000000002</v>
      </c>
      <c r="Y10" s="178"/>
      <c r="Z10" s="178"/>
      <c r="AA10" s="178">
        <v>0.72</v>
      </c>
      <c r="AB10" s="178" t="s">
        <v>633</v>
      </c>
      <c r="AC10" s="178">
        <v>0.78</v>
      </c>
      <c r="AD10" s="177" t="s">
        <v>634</v>
      </c>
    </row>
    <row r="11" spans="2:30" s="133" customFormat="1" ht="76.5">
      <c r="B11" s="130" t="s">
        <v>560</v>
      </c>
      <c r="C11" s="178" t="s">
        <v>579</v>
      </c>
      <c r="D11" s="178" t="s">
        <v>299</v>
      </c>
      <c r="E11" s="178" t="s">
        <v>299</v>
      </c>
      <c r="F11" s="178" t="s">
        <v>299</v>
      </c>
      <c r="G11" s="178" t="s">
        <v>299</v>
      </c>
      <c r="H11" s="178" t="s">
        <v>299</v>
      </c>
      <c r="I11" s="178" t="s">
        <v>299</v>
      </c>
      <c r="J11" s="178" t="s">
        <v>299</v>
      </c>
      <c r="K11" s="178">
        <v>0</v>
      </c>
      <c r="L11" s="178">
        <v>0</v>
      </c>
      <c r="M11" s="178" t="s">
        <v>299</v>
      </c>
      <c r="N11" s="178" t="s">
        <v>299</v>
      </c>
      <c r="O11" s="178">
        <v>0</v>
      </c>
      <c r="P11" s="178" t="s">
        <v>579</v>
      </c>
      <c r="Q11" s="178" t="s">
        <v>576</v>
      </c>
      <c r="R11" s="178" t="s">
        <v>652</v>
      </c>
      <c r="S11" s="178"/>
      <c r="T11" s="178" t="s">
        <v>653</v>
      </c>
      <c r="U11" s="178" t="s">
        <v>632</v>
      </c>
      <c r="V11" s="178"/>
      <c r="W11" s="178"/>
      <c r="X11" s="178">
        <v>2.2000000000000002</v>
      </c>
      <c r="Y11" s="178"/>
      <c r="Z11" s="178"/>
      <c r="AA11" s="178">
        <v>0.72</v>
      </c>
      <c r="AB11" s="178" t="s">
        <v>633</v>
      </c>
      <c r="AC11" s="178">
        <v>0.78</v>
      </c>
      <c r="AD11" s="177" t="s">
        <v>635</v>
      </c>
    </row>
    <row r="12" spans="2:30" s="133" customFormat="1" ht="76.5">
      <c r="B12" s="130" t="s">
        <v>463</v>
      </c>
      <c r="C12" s="178" t="s">
        <v>579</v>
      </c>
      <c r="D12" s="178" t="s">
        <v>299</v>
      </c>
      <c r="E12" s="178" t="s">
        <v>299</v>
      </c>
      <c r="F12" s="178" t="s">
        <v>299</v>
      </c>
      <c r="G12" s="178" t="s">
        <v>299</v>
      </c>
      <c r="H12" s="178" t="s">
        <v>299</v>
      </c>
      <c r="I12" s="178" t="s">
        <v>299</v>
      </c>
      <c r="J12" s="178" t="s">
        <v>299</v>
      </c>
      <c r="K12" s="178">
        <v>0</v>
      </c>
      <c r="L12" s="178">
        <v>0</v>
      </c>
      <c r="M12" s="178" t="s">
        <v>299</v>
      </c>
      <c r="N12" s="178" t="s">
        <v>299</v>
      </c>
      <c r="O12" s="178">
        <v>0</v>
      </c>
      <c r="P12" s="178" t="s">
        <v>579</v>
      </c>
      <c r="Q12" s="178" t="s">
        <v>576</v>
      </c>
      <c r="R12" s="178" t="s">
        <v>652</v>
      </c>
      <c r="S12" s="178"/>
      <c r="T12" s="178" t="s">
        <v>653</v>
      </c>
      <c r="U12" s="178" t="s">
        <v>632</v>
      </c>
      <c r="V12" s="178"/>
      <c r="W12" s="178"/>
      <c r="X12" s="178">
        <v>2.2000000000000002</v>
      </c>
      <c r="Y12" s="178"/>
      <c r="Z12" s="178"/>
      <c r="AA12" s="178">
        <v>0.72</v>
      </c>
      <c r="AB12" s="178" t="s">
        <v>633</v>
      </c>
      <c r="AC12" s="178">
        <v>0.78</v>
      </c>
      <c r="AD12" s="177" t="s">
        <v>635</v>
      </c>
    </row>
    <row r="15" spans="2:30" s="10" customFormat="1" ht="5.0999999999999996" customHeight="1">
      <c r="B15" s="133"/>
      <c r="C15" s="133"/>
      <c r="D15" s="133"/>
      <c r="E15" s="133"/>
      <c r="F15" s="133"/>
      <c r="G15" s="133"/>
      <c r="H15" s="133"/>
      <c r="I15" s="133"/>
      <c r="J15" s="133"/>
      <c r="K15" s="133"/>
      <c r="L15" s="133"/>
      <c r="M15" s="133"/>
      <c r="N15" s="133"/>
      <c r="O15" s="133"/>
      <c r="P15" s="133"/>
      <c r="Q15" s="133"/>
      <c r="R15" s="171"/>
      <c r="S15" s="171"/>
      <c r="T15" s="171"/>
      <c r="U15" s="171"/>
      <c r="V15" s="171"/>
      <c r="W15" s="171"/>
      <c r="X15" s="171"/>
      <c r="Y15" s="171"/>
      <c r="Z15" s="171"/>
      <c r="AA15" s="171"/>
      <c r="AB15" s="171"/>
      <c r="AC15" s="171"/>
      <c r="AD15" s="133"/>
    </row>
    <row r="16" spans="2:30" ht="15.75" customHeight="1"/>
    <row r="17" ht="15.75" customHeight="1"/>
  </sheetData>
  <mergeCells count="2">
    <mergeCell ref="C2:H4"/>
    <mergeCell ref="B6:K6"/>
  </mergeCells>
  <phoneticPr fontId="55" type="noConversion"/>
  <conditionalFormatting sqref="C9:Q9">
    <cfRule type="containsText" dxfId="291" priority="67" operator="containsText" text="Example">
      <formula>NOT(ISERROR(SEARCH("Example",C9)))</formula>
    </cfRule>
  </conditionalFormatting>
  <conditionalFormatting sqref="R9:AC9">
    <cfRule type="containsText" dxfId="290" priority="46" operator="containsText" text="Example">
      <formula>NOT(ISERROR(SEARCH("Example",R9)))</formula>
    </cfRule>
  </conditionalFormatting>
  <conditionalFormatting sqref="Q12">
    <cfRule type="containsText" dxfId="289" priority="17" operator="containsText" text="Ex:">
      <formula>NOT(ISERROR(SEARCH("Ex:",Q12)))</formula>
    </cfRule>
  </conditionalFormatting>
  <conditionalFormatting sqref="D11:D12 K10:L12 O10:P10">
    <cfRule type="containsText" dxfId="288" priority="26" operator="containsText" text="Ex:">
      <formula>NOT(ISERROR(SEARCH("Ex:",D10)))</formula>
    </cfRule>
  </conditionalFormatting>
  <conditionalFormatting sqref="O11:O12">
    <cfRule type="containsText" dxfId="287" priority="24" operator="containsText" text="Ex:">
      <formula>NOT(ISERROR(SEARCH("Ex:",O11)))</formula>
    </cfRule>
  </conditionalFormatting>
  <conditionalFormatting sqref="P11:P12">
    <cfRule type="containsText" dxfId="286" priority="23" operator="containsText" text="Ex:">
      <formula>NOT(ISERROR(SEARCH("Ex:",P11)))</formula>
    </cfRule>
  </conditionalFormatting>
  <conditionalFormatting sqref="Q10">
    <cfRule type="containsText" dxfId="285" priority="22" operator="containsText" text="Ex:">
      <formula>NOT(ISERROR(SEARCH("Ex:",Q10)))</formula>
    </cfRule>
  </conditionalFormatting>
  <conditionalFormatting sqref="C10:C12">
    <cfRule type="containsText" dxfId="284" priority="21" operator="containsText" text="Ex:">
      <formula>NOT(ISERROR(SEARCH("Ex:",C10)))</formula>
    </cfRule>
  </conditionalFormatting>
  <conditionalFormatting sqref="B10:B12">
    <cfRule type="containsText" dxfId="283" priority="20" operator="containsText" text="Example:">
      <formula>NOT(ISERROR(SEARCH("Example:",B10)))</formula>
    </cfRule>
  </conditionalFormatting>
  <conditionalFormatting sqref="B10:B12">
    <cfRule type="containsText" dxfId="282" priority="19" operator="containsText" text="&quot;Example&quot;">
      <formula>NOT(ISERROR(SEARCH("""Example""",B10)))</formula>
    </cfRule>
  </conditionalFormatting>
  <conditionalFormatting sqref="Q11">
    <cfRule type="containsText" dxfId="281" priority="18" operator="containsText" text="Ex:">
      <formula>NOT(ISERROR(SEARCH("Ex:",Q11)))</formula>
    </cfRule>
  </conditionalFormatting>
  <conditionalFormatting sqref="E11:H12">
    <cfRule type="containsText" dxfId="280" priority="16" operator="containsText" text="Ex:">
      <formula>NOT(ISERROR(SEARCH("Ex:",E11)))</formula>
    </cfRule>
  </conditionalFormatting>
  <conditionalFormatting sqref="I10:J12 M10:N12">
    <cfRule type="containsText" dxfId="279" priority="25" operator="containsText" text="Ex:">
      <formula>NOT(ISERROR(SEARCH("Ex:",I10)))</formula>
    </cfRule>
  </conditionalFormatting>
  <conditionalFormatting sqref="AD10">
    <cfRule type="containsText" dxfId="278" priority="15" operator="containsText" text="Example:">
      <formula>NOT(ISERROR(SEARCH("Example:",AD10)))</formula>
    </cfRule>
  </conditionalFormatting>
  <conditionalFormatting sqref="AD11:AD12">
    <cfRule type="containsText" dxfId="277" priority="14" operator="containsText" text="Example:">
      <formula>NOT(ISERROR(SEARCH("Example:",AD11)))</formula>
    </cfRule>
  </conditionalFormatting>
  <conditionalFormatting sqref="D10">
    <cfRule type="containsText" dxfId="276" priority="13" operator="containsText" text="Ex:">
      <formula>NOT(ISERROR(SEARCH("Ex:",D10)))</formula>
    </cfRule>
  </conditionalFormatting>
  <conditionalFormatting sqref="G10">
    <cfRule type="containsText" dxfId="275" priority="5" operator="containsText" text="Ex:">
      <formula>NOT(ISERROR(SEARCH("Ex:",G10)))</formula>
    </cfRule>
  </conditionalFormatting>
  <conditionalFormatting sqref="H10">
    <cfRule type="containsText" dxfId="274" priority="3" operator="containsText" text="Ex:">
      <formula>NOT(ISERROR(SEARCH("Ex:",H10)))</formula>
    </cfRule>
  </conditionalFormatting>
  <conditionalFormatting sqref="E10:F10">
    <cfRule type="containsText" dxfId="273" priority="1" operator="containsText" text="Ex:">
      <formula>NOT(ISERROR(SEARCH("Ex:",E10)))</formula>
    </cfRule>
  </conditionalFormatting>
  <dataValidations disablePrompts="1"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2" operator="containsText" text="Ex:" id="{FD6BCAD5-E384-403E-AC3A-21910BE550FE}">
            <xm:f>NOT(ISERROR(SEARCH("Ex:",'[Multifamily Residential.xlsx]Pre-1945 Space Conditioning'!#REF!)))</xm:f>
            <x14:dxf>
              <font>
                <color theme="0" tint="-0.34998626667073579"/>
              </font>
            </x14:dxf>
          </x14:cfRule>
          <xm:sqref>AB10:AC10</xm:sqref>
        </x14:conditionalFormatting>
        <x14:conditionalFormatting xmlns:xm="http://schemas.microsoft.com/office/excel/2006/main">
          <x14:cfRule type="containsText" priority="11" operator="containsText" text="Ex:" id="{21214105-43A2-4456-8FC0-21A4EC744BCA}">
            <xm:f>NOT(ISERROR(SEARCH("Ex:",'[Multifamily Residential.xlsx]Pre-1945 Space Conditioning'!#REF!)))</xm:f>
            <x14:dxf>
              <font>
                <color theme="0" tint="-0.34998626667073579"/>
              </font>
            </x14:dxf>
          </x14:cfRule>
          <xm:sqref>S10:AA10</xm:sqref>
        </x14:conditionalFormatting>
        <x14:conditionalFormatting xmlns:xm="http://schemas.microsoft.com/office/excel/2006/main">
          <x14:cfRule type="containsText" priority="10" operator="containsText" text="Ex:" id="{A41CC93A-9F12-466B-8F29-E470788C5860}">
            <xm:f>NOT(ISERROR(SEARCH("Ex:",'[Multifamily Residential.xlsx]Pre-1945 Space Conditioning'!#REF!)))</xm:f>
            <x14:dxf>
              <font>
                <color theme="0" tint="-0.34998626667073579"/>
              </font>
            </x14:dxf>
          </x14:cfRule>
          <xm:sqref>R10</xm:sqref>
        </x14:conditionalFormatting>
        <x14:conditionalFormatting xmlns:xm="http://schemas.microsoft.com/office/excel/2006/main">
          <x14:cfRule type="containsText" priority="9" operator="containsText" text="Ex:" id="{5ED6D58D-AC45-417C-84A1-2CB1CADE3C2A}">
            <xm:f>NOT(ISERROR(SEARCH("Ex:",'[Multifamily Residential.xlsx]Pre-1945 Space Conditioning'!#REF!)))</xm:f>
            <x14:dxf>
              <font>
                <color theme="0" tint="-0.34998626667073579"/>
              </font>
            </x14:dxf>
          </x14:cfRule>
          <xm:sqref>AB11:AC12</xm:sqref>
        </x14:conditionalFormatting>
        <x14:conditionalFormatting xmlns:xm="http://schemas.microsoft.com/office/excel/2006/main">
          <x14:cfRule type="containsText" priority="8" operator="containsText" text="Ex:" id="{6B5EFC43-63EE-428A-973D-1400B891E8CA}">
            <xm:f>NOT(ISERROR(SEARCH("Ex:",'[Multifamily Residential.xlsx]Pre-1945 Space Conditioning'!#REF!)))</xm:f>
            <x14:dxf>
              <font>
                <color theme="0" tint="-0.34998626667073579"/>
              </font>
            </x14:dxf>
          </x14:cfRule>
          <xm:sqref>S11:Z12</xm:sqref>
        </x14:conditionalFormatting>
        <x14:conditionalFormatting xmlns:xm="http://schemas.microsoft.com/office/excel/2006/main">
          <x14:cfRule type="containsText" priority="7" operator="containsText" text="Ex:" id="{DE890938-1B3D-427C-9733-9FF5B5AF8C6C}">
            <xm:f>NOT(ISERROR(SEARCH("Ex:",'[Multifamily Residential.xlsx]Pre-1945 Space Conditioning'!#REF!)))</xm:f>
            <x14:dxf>
              <font>
                <color theme="0" tint="-0.34998626667073579"/>
              </font>
            </x14:dxf>
          </x14:cfRule>
          <xm:sqref>R11:R12</xm:sqref>
        </x14:conditionalFormatting>
        <x14:conditionalFormatting xmlns:xm="http://schemas.microsoft.com/office/excel/2006/main">
          <x14:cfRule type="containsText" priority="6" operator="containsText" text="Ex:" id="{A21A53C8-3C0E-4284-AFD4-500D1C93AE34}">
            <xm:f>NOT(ISERROR(SEARCH("Ex:",'[Multifamily Residential.xlsx]Pre-1945 Space Conditioning'!#REF!)))</xm:f>
            <x14:dxf>
              <font>
                <color theme="0" tint="-0.34998626667073579"/>
              </font>
            </x14:dxf>
          </x14:cfRule>
          <xm:sqref>AA11:AA12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2"/>
  <sheetViews>
    <sheetView showGridLines="0" topLeftCell="B1" zoomScale="70" zoomScaleNormal="70" workbookViewId="0">
      <selection activeCell="E10" sqref="E10:F10"/>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1"/>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207" t="s">
        <v>250</v>
      </c>
      <c r="D2" s="207"/>
      <c r="E2" s="207"/>
      <c r="F2" s="207"/>
      <c r="G2" s="207"/>
      <c r="H2" s="207"/>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207"/>
      <c r="D3" s="207"/>
      <c r="E3" s="207"/>
      <c r="F3" s="207"/>
      <c r="G3" s="207"/>
      <c r="H3" s="207"/>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207"/>
      <c r="D4" s="207"/>
      <c r="E4" s="207"/>
      <c r="F4" s="207"/>
      <c r="G4" s="207"/>
      <c r="H4" s="207"/>
      <c r="I4" s="126"/>
      <c r="J4" s="126"/>
    </row>
    <row r="5" spans="2:30" ht="15.75" customHeight="1">
      <c r="R5" s="133"/>
      <c r="S5" s="133"/>
      <c r="T5" s="133"/>
      <c r="U5" s="133"/>
      <c r="V5" s="133"/>
      <c r="W5" s="133"/>
      <c r="X5" s="133"/>
      <c r="Y5" s="133"/>
      <c r="Z5" s="133"/>
      <c r="AA5" s="133"/>
      <c r="AB5" s="133"/>
      <c r="AC5" s="133"/>
    </row>
    <row r="6" spans="2:30" ht="18.75">
      <c r="B6" s="208" t="s">
        <v>251</v>
      </c>
      <c r="C6" s="208"/>
      <c r="D6" s="208"/>
      <c r="E6" s="208"/>
      <c r="F6" s="208"/>
      <c r="G6" s="208"/>
      <c r="H6" s="208"/>
      <c r="I6" s="208"/>
      <c r="J6" s="208"/>
      <c r="K6" s="208"/>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252</v>
      </c>
      <c r="C8" s="17" t="s">
        <v>253</v>
      </c>
      <c r="D8" s="17" t="s">
        <v>254</v>
      </c>
      <c r="E8" s="17" t="s">
        <v>255</v>
      </c>
      <c r="F8" s="17" t="s">
        <v>256</v>
      </c>
      <c r="G8" s="17" t="s">
        <v>257</v>
      </c>
      <c r="H8" s="17" t="s">
        <v>258</v>
      </c>
      <c r="I8" s="17" t="s">
        <v>259</v>
      </c>
      <c r="J8" s="17" t="s">
        <v>260</v>
      </c>
      <c r="K8" s="17" t="s">
        <v>103</v>
      </c>
      <c r="L8" s="17" t="s">
        <v>106</v>
      </c>
      <c r="M8" s="17" t="s">
        <v>108</v>
      </c>
      <c r="N8" s="17" t="s">
        <v>261</v>
      </c>
      <c r="O8" s="17" t="s">
        <v>262</v>
      </c>
      <c r="P8" s="17" t="s">
        <v>263</v>
      </c>
      <c r="Q8" s="17" t="s">
        <v>264</v>
      </c>
      <c r="R8" s="17" t="s">
        <v>642</v>
      </c>
      <c r="S8" s="17" t="s">
        <v>643</v>
      </c>
      <c r="T8" s="17" t="s">
        <v>644</v>
      </c>
      <c r="U8" s="17" t="s">
        <v>645</v>
      </c>
      <c r="V8" s="17" t="s">
        <v>646</v>
      </c>
      <c r="W8" s="17" t="s">
        <v>647</v>
      </c>
      <c r="X8" s="17" t="s">
        <v>630</v>
      </c>
      <c r="Y8" s="17" t="s">
        <v>648</v>
      </c>
      <c r="Z8" s="17" t="s">
        <v>649</v>
      </c>
      <c r="AA8" s="17" t="s">
        <v>631</v>
      </c>
      <c r="AB8" s="17" t="s">
        <v>650</v>
      </c>
      <c r="AC8" s="17" t="s">
        <v>651</v>
      </c>
    </row>
    <row r="9" spans="2:30"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row>
    <row r="10" spans="2:30" ht="114.75">
      <c r="B10" s="130" t="s">
        <v>637</v>
      </c>
      <c r="C10" s="178" t="s">
        <v>578</v>
      </c>
      <c r="D10" s="178" t="s">
        <v>641</v>
      </c>
      <c r="E10" s="183">
        <v>72</v>
      </c>
      <c r="F10" s="183">
        <v>72</v>
      </c>
      <c r="G10" s="179">
        <v>78</v>
      </c>
      <c r="H10" s="180">
        <v>78</v>
      </c>
      <c r="I10" s="178" t="s">
        <v>299</v>
      </c>
      <c r="J10" s="178" t="s">
        <v>299</v>
      </c>
      <c r="K10" s="168">
        <f>30351/3/365</f>
        <v>27.717808219178082</v>
      </c>
      <c r="L10" s="168">
        <v>0</v>
      </c>
      <c r="M10" s="178" t="s">
        <v>299</v>
      </c>
      <c r="N10" s="178" t="s">
        <v>299</v>
      </c>
      <c r="O10" s="168">
        <v>0</v>
      </c>
      <c r="P10" s="178" t="s">
        <v>579</v>
      </c>
      <c r="Q10" s="178" t="s">
        <v>576</v>
      </c>
      <c r="R10" s="178" t="s">
        <v>652</v>
      </c>
      <c r="S10" s="178"/>
      <c r="T10" s="178" t="s">
        <v>653</v>
      </c>
      <c r="U10" s="178" t="s">
        <v>632</v>
      </c>
      <c r="V10" s="178"/>
      <c r="W10" s="178"/>
      <c r="X10" s="178">
        <v>2.2000000000000002</v>
      </c>
      <c r="Y10" s="178"/>
      <c r="Z10" s="178"/>
      <c r="AA10" s="178">
        <v>0.73</v>
      </c>
      <c r="AB10" s="178" t="s">
        <v>633</v>
      </c>
      <c r="AC10" s="178">
        <v>0.78</v>
      </c>
      <c r="AD10" s="177" t="s">
        <v>634</v>
      </c>
    </row>
    <row r="11" spans="2:30" ht="76.5">
      <c r="B11" s="130" t="s">
        <v>560</v>
      </c>
      <c r="C11" s="178" t="s">
        <v>579</v>
      </c>
      <c r="D11" s="178" t="s">
        <v>299</v>
      </c>
      <c r="E11" s="178" t="s">
        <v>299</v>
      </c>
      <c r="F11" s="178" t="s">
        <v>299</v>
      </c>
      <c r="G11" s="178" t="s">
        <v>299</v>
      </c>
      <c r="H11" s="178" t="s">
        <v>299</v>
      </c>
      <c r="I11" s="178" t="s">
        <v>299</v>
      </c>
      <c r="J11" s="178" t="s">
        <v>299</v>
      </c>
      <c r="K11" s="178">
        <v>0</v>
      </c>
      <c r="L11" s="178">
        <v>0</v>
      </c>
      <c r="M11" s="178" t="s">
        <v>299</v>
      </c>
      <c r="N11" s="178" t="s">
        <v>299</v>
      </c>
      <c r="O11" s="178">
        <v>0</v>
      </c>
      <c r="P11" s="178" t="s">
        <v>579</v>
      </c>
      <c r="Q11" s="178" t="s">
        <v>576</v>
      </c>
      <c r="R11" s="178" t="s">
        <v>652</v>
      </c>
      <c r="S11" s="178"/>
      <c r="T11" s="178" t="s">
        <v>653</v>
      </c>
      <c r="U11" s="178" t="s">
        <v>632</v>
      </c>
      <c r="V11" s="178"/>
      <c r="W11" s="178"/>
      <c r="X11" s="178">
        <v>2.2000000000000002</v>
      </c>
      <c r="Y11" s="178"/>
      <c r="Z11" s="178"/>
      <c r="AA11" s="178">
        <v>0.73</v>
      </c>
      <c r="AB11" s="178" t="s">
        <v>633</v>
      </c>
      <c r="AC11" s="178">
        <v>0.78</v>
      </c>
      <c r="AD11" s="177" t="s">
        <v>635</v>
      </c>
    </row>
    <row r="12" spans="2:30" ht="76.5">
      <c r="B12" s="130" t="s">
        <v>463</v>
      </c>
      <c r="C12" s="178" t="s">
        <v>579</v>
      </c>
      <c r="D12" s="178" t="s">
        <v>299</v>
      </c>
      <c r="E12" s="178" t="s">
        <v>299</v>
      </c>
      <c r="F12" s="178" t="s">
        <v>299</v>
      </c>
      <c r="G12" s="178" t="s">
        <v>299</v>
      </c>
      <c r="H12" s="178" t="s">
        <v>299</v>
      </c>
      <c r="I12" s="178" t="s">
        <v>299</v>
      </c>
      <c r="J12" s="178" t="s">
        <v>299</v>
      </c>
      <c r="K12" s="178">
        <v>0</v>
      </c>
      <c r="L12" s="178">
        <v>0</v>
      </c>
      <c r="M12" s="178" t="s">
        <v>299</v>
      </c>
      <c r="N12" s="178" t="s">
        <v>299</v>
      </c>
      <c r="O12" s="178">
        <v>0</v>
      </c>
      <c r="P12" s="178" t="s">
        <v>579</v>
      </c>
      <c r="Q12" s="178" t="s">
        <v>576</v>
      </c>
      <c r="R12" s="178" t="s">
        <v>652</v>
      </c>
      <c r="S12" s="178"/>
      <c r="T12" s="178" t="s">
        <v>653</v>
      </c>
      <c r="U12" s="178" t="s">
        <v>632</v>
      </c>
      <c r="V12" s="178"/>
      <c r="W12" s="178"/>
      <c r="X12" s="178">
        <v>2.2000000000000002</v>
      </c>
      <c r="Y12" s="178"/>
      <c r="Z12" s="178"/>
      <c r="AA12" s="178">
        <v>0.73</v>
      </c>
      <c r="AB12" s="178" t="s">
        <v>633</v>
      </c>
      <c r="AC12" s="178">
        <v>0.78</v>
      </c>
      <c r="AD12" s="177" t="s">
        <v>635</v>
      </c>
    </row>
  </sheetData>
  <mergeCells count="2">
    <mergeCell ref="C2:H4"/>
    <mergeCell ref="B6:K6"/>
  </mergeCells>
  <conditionalFormatting sqref="C9:Q9">
    <cfRule type="containsText" dxfId="265" priority="110" operator="containsText" text="Example">
      <formula>NOT(ISERROR(SEARCH("Example",C9)))</formula>
    </cfRule>
  </conditionalFormatting>
  <conditionalFormatting sqref="Q12">
    <cfRule type="containsText" dxfId="264" priority="20" operator="containsText" text="Ex:">
      <formula>NOT(ISERROR(SEARCH("Ex:",Q12)))</formula>
    </cfRule>
  </conditionalFormatting>
  <conditionalFormatting sqref="P10 D11:D12 K11:L12 K10">
    <cfRule type="containsText" dxfId="263" priority="29" operator="containsText" text="Ex:">
      <formula>NOT(ISERROR(SEARCH("Ex:",D10)))</formula>
    </cfRule>
  </conditionalFormatting>
  <conditionalFormatting sqref="O11:O12">
    <cfRule type="containsText" dxfId="262" priority="27" operator="containsText" text="Ex:">
      <formula>NOT(ISERROR(SEARCH("Ex:",O11)))</formula>
    </cfRule>
  </conditionalFormatting>
  <conditionalFormatting sqref="P11:P12">
    <cfRule type="containsText" dxfId="261" priority="26" operator="containsText" text="Ex:">
      <formula>NOT(ISERROR(SEARCH("Ex:",P11)))</formula>
    </cfRule>
  </conditionalFormatting>
  <conditionalFormatting sqref="Q10">
    <cfRule type="containsText" dxfId="260" priority="25" operator="containsText" text="Ex:">
      <formula>NOT(ISERROR(SEARCH("Ex:",Q10)))</formula>
    </cfRule>
  </conditionalFormatting>
  <conditionalFormatting sqref="C10:C12">
    <cfRule type="containsText" dxfId="259" priority="24" operator="containsText" text="Ex:">
      <formula>NOT(ISERROR(SEARCH("Ex:",C10)))</formula>
    </cfRule>
  </conditionalFormatting>
  <conditionalFormatting sqref="B10:B12">
    <cfRule type="containsText" dxfId="258" priority="23" operator="containsText" text="Example:">
      <formula>NOT(ISERROR(SEARCH("Example:",B10)))</formula>
    </cfRule>
  </conditionalFormatting>
  <conditionalFormatting sqref="B10:B12">
    <cfRule type="containsText" dxfId="257" priority="22" operator="containsText" text="&quot;Example&quot;">
      <formula>NOT(ISERROR(SEARCH("""Example""",B10)))</formula>
    </cfRule>
  </conditionalFormatting>
  <conditionalFormatting sqref="Q11">
    <cfRule type="containsText" dxfId="256" priority="21" operator="containsText" text="Ex:">
      <formula>NOT(ISERROR(SEARCH("Ex:",Q11)))</formula>
    </cfRule>
  </conditionalFormatting>
  <conditionalFormatting sqref="E11:H12">
    <cfRule type="containsText" dxfId="255" priority="19" operator="containsText" text="Ex:">
      <formula>NOT(ISERROR(SEARCH("Ex:",E11)))</formula>
    </cfRule>
  </conditionalFormatting>
  <conditionalFormatting sqref="I10:J12 M10:N12">
    <cfRule type="containsText" dxfId="254" priority="28" operator="containsText" text="Ex:">
      <formula>NOT(ISERROR(SEARCH("Ex:",I10)))</formula>
    </cfRule>
  </conditionalFormatting>
  <conditionalFormatting sqref="AD10">
    <cfRule type="containsText" dxfId="253" priority="18" operator="containsText" text="Example:">
      <formula>NOT(ISERROR(SEARCH("Example:",AD10)))</formula>
    </cfRule>
  </conditionalFormatting>
  <conditionalFormatting sqref="AD11:AD12">
    <cfRule type="containsText" dxfId="252" priority="17" operator="containsText" text="Example:">
      <formula>NOT(ISERROR(SEARCH("Example:",AD11)))</formula>
    </cfRule>
  </conditionalFormatting>
  <conditionalFormatting sqref="D10">
    <cfRule type="containsText" dxfId="251" priority="16" operator="containsText" text="Ex:">
      <formula>NOT(ISERROR(SEARCH("Ex:",D10)))</formula>
    </cfRule>
  </conditionalFormatting>
  <conditionalFormatting sqref="L10">
    <cfRule type="containsText" dxfId="250" priority="7" operator="containsText" text="Ex:">
      <formula>NOT(ISERROR(SEARCH("Ex:",L10)))</formula>
    </cfRule>
  </conditionalFormatting>
  <conditionalFormatting sqref="O10">
    <cfRule type="containsText" dxfId="249" priority="6" operator="containsText" text="Ex:">
      <formula>NOT(ISERROR(SEARCH("Ex:",O10)))</formula>
    </cfRule>
  </conditionalFormatting>
  <conditionalFormatting sqref="G10">
    <cfRule type="containsText" dxfId="248" priority="5" operator="containsText" text="Ex:">
      <formula>NOT(ISERROR(SEARCH("Ex:",G10)))</formula>
    </cfRule>
  </conditionalFormatting>
  <conditionalFormatting sqref="H10">
    <cfRule type="containsText" dxfId="247" priority="3" operator="containsText" text="Ex:">
      <formula>NOT(ISERROR(SEARCH("Ex:",H10)))</formula>
    </cfRule>
  </conditionalFormatting>
  <conditionalFormatting sqref="E10:F10">
    <cfRule type="containsText" dxfId="246" priority="1" operator="containsText" text="Ex:">
      <formula>NOT(ISERROR(SEARCH("Ex:",E10)))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52" operator="containsText" text="Example" id="{4C0BBFF4-01D2-4712-8466-C60EACFD2DC9}">
            <xm:f>NOT(ISERROR(SEARCH("Example",'Pre-1945 Space Conditioning'!R9)))</xm:f>
            <x14:dxf>
              <font>
                <color theme="0" tint="-0.34998626667073579"/>
              </font>
            </x14:dxf>
          </x14:cfRule>
          <xm:sqref>R9:AC9</xm:sqref>
        </x14:conditionalFormatting>
        <x14:conditionalFormatting xmlns:xm="http://schemas.microsoft.com/office/excel/2006/main">
          <x14:cfRule type="containsText" priority="15" operator="containsText" text="Ex:" id="{8E14497A-AD1B-471E-A51E-053A1FE1F7AE}">
            <xm:f>NOT(ISERROR(SEARCH("Ex:",'[Multifamily Residential.xlsx]Pre-1945 Space Conditioning'!#REF!)))</xm:f>
            <x14:dxf>
              <font>
                <color theme="0" tint="-0.34998626667073579"/>
              </font>
            </x14:dxf>
          </x14:cfRule>
          <xm:sqref>AB10:AC10</xm:sqref>
        </x14:conditionalFormatting>
        <x14:conditionalFormatting xmlns:xm="http://schemas.microsoft.com/office/excel/2006/main">
          <x14:cfRule type="containsText" priority="14" operator="containsText" text="Ex:" id="{0E34EB63-00B0-467B-9CC5-CD3EC6320A17}">
            <xm:f>NOT(ISERROR(SEARCH("Ex:",'[Multifamily Residential.xlsx]Pre-1945 Space Conditioning'!#REF!)))</xm:f>
            <x14:dxf>
              <font>
                <color theme="0" tint="-0.34998626667073579"/>
              </font>
            </x14:dxf>
          </x14:cfRule>
          <xm:sqref>S10:AA10</xm:sqref>
        </x14:conditionalFormatting>
        <x14:conditionalFormatting xmlns:xm="http://schemas.microsoft.com/office/excel/2006/main">
          <x14:cfRule type="containsText" priority="13" operator="containsText" text="Ex:" id="{769942AB-0058-413D-893B-82631BB9CF81}">
            <xm:f>NOT(ISERROR(SEARCH("Ex:",'[Multifamily Residential.xlsx]Pre-1945 Space Conditioning'!#REF!)))</xm:f>
            <x14:dxf>
              <font>
                <color theme="0" tint="-0.34998626667073579"/>
              </font>
            </x14:dxf>
          </x14:cfRule>
          <xm:sqref>R10</xm:sqref>
        </x14:conditionalFormatting>
        <x14:conditionalFormatting xmlns:xm="http://schemas.microsoft.com/office/excel/2006/main">
          <x14:cfRule type="containsText" priority="12" operator="containsText" text="Ex:" id="{93193470-7E17-48AF-94AA-0B28E97050E7}">
            <xm:f>NOT(ISERROR(SEARCH("Ex:",'[Multifamily Residential.xlsx]Pre-1945 Space Conditioning'!#REF!)))</xm:f>
            <x14:dxf>
              <font>
                <color theme="0" tint="-0.34998626667073579"/>
              </font>
            </x14:dxf>
          </x14:cfRule>
          <xm:sqref>AB11:AC12</xm:sqref>
        </x14:conditionalFormatting>
        <x14:conditionalFormatting xmlns:xm="http://schemas.microsoft.com/office/excel/2006/main">
          <x14:cfRule type="containsText" priority="11" operator="containsText" text="Ex:" id="{01625108-AD32-468D-A539-A6A8FCB9FFA3}">
            <xm:f>NOT(ISERROR(SEARCH("Ex:",'[Multifamily Residential.xlsx]Pre-1945 Space Conditioning'!#REF!)))</xm:f>
            <x14:dxf>
              <font>
                <color theme="0" tint="-0.34998626667073579"/>
              </font>
            </x14:dxf>
          </x14:cfRule>
          <xm:sqref>S11:Z12</xm:sqref>
        </x14:conditionalFormatting>
        <x14:conditionalFormatting xmlns:xm="http://schemas.microsoft.com/office/excel/2006/main">
          <x14:cfRule type="containsText" priority="10" operator="containsText" text="Ex:" id="{05E8178E-2DE7-4440-BDBF-0318BF6CCAE0}">
            <xm:f>NOT(ISERROR(SEARCH("Ex:",'[Multifamily Residential.xlsx]Pre-1945 Space Conditioning'!#REF!)))</xm:f>
            <x14:dxf>
              <font>
                <color theme="0" tint="-0.34998626667073579"/>
              </font>
            </x14:dxf>
          </x14:cfRule>
          <xm:sqref>R11:R12</xm:sqref>
        </x14:conditionalFormatting>
        <x14:conditionalFormatting xmlns:xm="http://schemas.microsoft.com/office/excel/2006/main">
          <x14:cfRule type="containsText" priority="9" operator="containsText" text="Ex:" id="{06C0C26C-9DD3-4C42-91C3-B7FE0D9A3E22}">
            <xm:f>NOT(ISERROR(SEARCH("Ex:",'[Multifamily Residential.xlsx]Pre-1945 Space Conditioning'!#REF!)))</xm:f>
            <x14:dxf>
              <font>
                <color theme="0" tint="-0.34998626667073579"/>
              </font>
            </x14:dxf>
          </x14:cfRule>
          <xm:sqref>AA11:AA12</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2"/>
  <sheetViews>
    <sheetView showGridLines="0" zoomScaleNormal="100" workbookViewId="0">
      <selection activeCell="F21" sqref="F21"/>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1"/>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207" t="s">
        <v>250</v>
      </c>
      <c r="D2" s="207"/>
      <c r="E2" s="207"/>
      <c r="F2" s="207"/>
      <c r="G2" s="207"/>
      <c r="H2" s="207"/>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207"/>
      <c r="D3" s="207"/>
      <c r="E3" s="207"/>
      <c r="F3" s="207"/>
      <c r="G3" s="207"/>
      <c r="H3" s="207"/>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207"/>
      <c r="D4" s="207"/>
      <c r="E4" s="207"/>
      <c r="F4" s="207"/>
      <c r="G4" s="207"/>
      <c r="H4" s="207"/>
      <c r="I4" s="126"/>
      <c r="J4" s="126"/>
    </row>
    <row r="5" spans="2:30" ht="15.75" customHeight="1">
      <c r="R5" s="133"/>
      <c r="S5" s="133"/>
      <c r="T5" s="133"/>
      <c r="U5" s="133"/>
      <c r="V5" s="133"/>
      <c r="W5" s="133"/>
      <c r="X5" s="133"/>
      <c r="Y5" s="133"/>
      <c r="Z5" s="133"/>
      <c r="AA5" s="133"/>
      <c r="AB5" s="133"/>
      <c r="AC5" s="133"/>
    </row>
    <row r="6" spans="2:30" ht="18.75">
      <c r="B6" s="208" t="s">
        <v>251</v>
      </c>
      <c r="C6" s="208"/>
      <c r="D6" s="208"/>
      <c r="E6" s="208"/>
      <c r="F6" s="208"/>
      <c r="G6" s="208"/>
      <c r="H6" s="208"/>
      <c r="I6" s="208"/>
      <c r="J6" s="208"/>
      <c r="K6" s="208"/>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252</v>
      </c>
      <c r="C8" s="17" t="s">
        <v>253</v>
      </c>
      <c r="D8" s="17" t="s">
        <v>254</v>
      </c>
      <c r="E8" s="17" t="s">
        <v>255</v>
      </c>
      <c r="F8" s="17" t="s">
        <v>256</v>
      </c>
      <c r="G8" s="17" t="s">
        <v>257</v>
      </c>
      <c r="H8" s="17" t="s">
        <v>258</v>
      </c>
      <c r="I8" s="17" t="s">
        <v>259</v>
      </c>
      <c r="J8" s="17" t="s">
        <v>260</v>
      </c>
      <c r="K8" s="17" t="s">
        <v>103</v>
      </c>
      <c r="L8" s="17" t="s">
        <v>106</v>
      </c>
      <c r="M8" s="17" t="s">
        <v>108</v>
      </c>
      <c r="N8" s="17" t="s">
        <v>261</v>
      </c>
      <c r="O8" s="17" t="s">
        <v>262</v>
      </c>
      <c r="P8" s="17" t="s">
        <v>263</v>
      </c>
      <c r="Q8" s="17" t="s">
        <v>264</v>
      </c>
      <c r="R8" s="17" t="s">
        <v>642</v>
      </c>
      <c r="S8" s="17" t="s">
        <v>643</v>
      </c>
      <c r="T8" s="17" t="s">
        <v>644</v>
      </c>
      <c r="U8" s="17" t="s">
        <v>645</v>
      </c>
      <c r="V8" s="17" t="s">
        <v>646</v>
      </c>
      <c r="W8" s="17" t="s">
        <v>647</v>
      </c>
      <c r="X8" s="17" t="s">
        <v>630</v>
      </c>
      <c r="Y8" s="17" t="s">
        <v>648</v>
      </c>
      <c r="Z8" s="17" t="s">
        <v>649</v>
      </c>
      <c r="AA8" s="17" t="s">
        <v>631</v>
      </c>
      <c r="AB8" s="17" t="s">
        <v>650</v>
      </c>
      <c r="AC8" s="17" t="s">
        <v>651</v>
      </c>
    </row>
    <row r="9" spans="2:30"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row>
    <row r="10" spans="2:30" ht="114.75">
      <c r="B10" s="130" t="s">
        <v>637</v>
      </c>
      <c r="C10" s="178" t="s">
        <v>578</v>
      </c>
      <c r="D10" s="178" t="s">
        <v>641</v>
      </c>
      <c r="E10" s="183">
        <v>72</v>
      </c>
      <c r="F10" s="183">
        <v>72</v>
      </c>
      <c r="G10" s="181">
        <v>78</v>
      </c>
      <c r="H10" s="181">
        <v>78</v>
      </c>
      <c r="I10" s="178" t="s">
        <v>299</v>
      </c>
      <c r="J10" s="178" t="s">
        <v>299</v>
      </c>
      <c r="K10" s="168">
        <f>30351/3/365</f>
        <v>27.717808219178082</v>
      </c>
      <c r="L10" s="168">
        <v>0</v>
      </c>
      <c r="M10" s="178" t="s">
        <v>299</v>
      </c>
      <c r="N10" s="178" t="s">
        <v>299</v>
      </c>
      <c r="O10" s="168">
        <v>0</v>
      </c>
      <c r="P10" s="178" t="s">
        <v>579</v>
      </c>
      <c r="Q10" s="178" t="s">
        <v>576</v>
      </c>
      <c r="R10" s="178" t="s">
        <v>652</v>
      </c>
      <c r="S10" s="178"/>
      <c r="T10" s="178" t="s">
        <v>653</v>
      </c>
      <c r="U10" s="178" t="s">
        <v>632</v>
      </c>
      <c r="V10" s="178"/>
      <c r="W10" s="178"/>
      <c r="X10" s="178">
        <v>2.73</v>
      </c>
      <c r="Y10" s="178"/>
      <c r="Z10" s="178"/>
      <c r="AA10" s="178">
        <v>0.73</v>
      </c>
      <c r="AB10" s="178" t="s">
        <v>633</v>
      </c>
      <c r="AC10" s="178">
        <v>0.78</v>
      </c>
      <c r="AD10" s="177" t="s">
        <v>634</v>
      </c>
    </row>
    <row r="11" spans="2:30" ht="76.5">
      <c r="B11" s="130" t="s">
        <v>560</v>
      </c>
      <c r="C11" s="178" t="s">
        <v>579</v>
      </c>
      <c r="D11" s="178" t="s">
        <v>299</v>
      </c>
      <c r="E11" s="178" t="s">
        <v>299</v>
      </c>
      <c r="F11" s="178" t="s">
        <v>299</v>
      </c>
      <c r="G11" s="178" t="s">
        <v>299</v>
      </c>
      <c r="H11" s="178" t="s">
        <v>299</v>
      </c>
      <c r="I11" s="178" t="s">
        <v>299</v>
      </c>
      <c r="J11" s="178" t="s">
        <v>299</v>
      </c>
      <c r="K11" s="178">
        <v>0</v>
      </c>
      <c r="L11" s="178">
        <v>0</v>
      </c>
      <c r="M11" s="178" t="s">
        <v>299</v>
      </c>
      <c r="N11" s="178" t="s">
        <v>299</v>
      </c>
      <c r="O11" s="178">
        <v>0</v>
      </c>
      <c r="P11" s="178" t="s">
        <v>579</v>
      </c>
      <c r="Q11" s="178" t="s">
        <v>576</v>
      </c>
      <c r="R11" s="178" t="s">
        <v>652</v>
      </c>
      <c r="S11" s="178"/>
      <c r="T11" s="178" t="s">
        <v>653</v>
      </c>
      <c r="U11" s="178" t="s">
        <v>632</v>
      </c>
      <c r="V11" s="178"/>
      <c r="W11" s="178"/>
      <c r="X11" s="178">
        <v>2.73</v>
      </c>
      <c r="Y11" s="178"/>
      <c r="Z11" s="178"/>
      <c r="AA11" s="178">
        <v>0.73</v>
      </c>
      <c r="AB11" s="178" t="s">
        <v>633</v>
      </c>
      <c r="AC11" s="178">
        <v>0.78</v>
      </c>
      <c r="AD11" s="177" t="s">
        <v>635</v>
      </c>
    </row>
    <row r="12" spans="2:30" ht="76.5">
      <c r="B12" s="130" t="s">
        <v>463</v>
      </c>
      <c r="C12" s="178" t="s">
        <v>579</v>
      </c>
      <c r="D12" s="178" t="s">
        <v>299</v>
      </c>
      <c r="E12" s="178" t="s">
        <v>299</v>
      </c>
      <c r="F12" s="178" t="s">
        <v>299</v>
      </c>
      <c r="G12" s="178" t="s">
        <v>299</v>
      </c>
      <c r="H12" s="178" t="s">
        <v>299</v>
      </c>
      <c r="I12" s="178" t="s">
        <v>299</v>
      </c>
      <c r="J12" s="178" t="s">
        <v>299</v>
      </c>
      <c r="K12" s="178">
        <v>0</v>
      </c>
      <c r="L12" s="178">
        <v>0</v>
      </c>
      <c r="M12" s="178" t="s">
        <v>299</v>
      </c>
      <c r="N12" s="178" t="s">
        <v>299</v>
      </c>
      <c r="O12" s="178">
        <v>0</v>
      </c>
      <c r="P12" s="178" t="s">
        <v>579</v>
      </c>
      <c r="Q12" s="178" t="s">
        <v>576</v>
      </c>
      <c r="R12" s="178" t="s">
        <v>652</v>
      </c>
      <c r="S12" s="178"/>
      <c r="T12" s="178" t="s">
        <v>653</v>
      </c>
      <c r="U12" s="178" t="s">
        <v>632</v>
      </c>
      <c r="V12" s="178"/>
      <c r="W12" s="178"/>
      <c r="X12" s="178">
        <v>2.73</v>
      </c>
      <c r="Y12" s="178"/>
      <c r="Z12" s="178"/>
      <c r="AA12" s="178">
        <v>0.73</v>
      </c>
      <c r="AB12" s="178" t="s">
        <v>633</v>
      </c>
      <c r="AC12" s="178">
        <v>0.78</v>
      </c>
      <c r="AD12" s="177" t="s">
        <v>635</v>
      </c>
    </row>
  </sheetData>
  <mergeCells count="2">
    <mergeCell ref="C2:H4"/>
    <mergeCell ref="B6:K6"/>
  </mergeCells>
  <conditionalFormatting sqref="C9:Q9">
    <cfRule type="containsText" dxfId="237" priority="105" operator="containsText" text="Example">
      <formula>NOT(ISERROR(SEARCH("Example",C9)))</formula>
    </cfRule>
  </conditionalFormatting>
  <conditionalFormatting sqref="Q12">
    <cfRule type="containsText" dxfId="236" priority="24" operator="containsText" text="Ex:">
      <formula>NOT(ISERROR(SEARCH("Ex:",Q12)))</formula>
    </cfRule>
  </conditionalFormatting>
  <conditionalFormatting sqref="P10 D11:D12 K11:L12 K10">
    <cfRule type="containsText" dxfId="235" priority="33" operator="containsText" text="Ex:">
      <formula>NOT(ISERROR(SEARCH("Ex:",D10)))</formula>
    </cfRule>
  </conditionalFormatting>
  <conditionalFormatting sqref="O11:O12">
    <cfRule type="containsText" dxfId="234" priority="31" operator="containsText" text="Ex:">
      <formula>NOT(ISERROR(SEARCH("Ex:",O11)))</formula>
    </cfRule>
  </conditionalFormatting>
  <conditionalFormatting sqref="P11:P12">
    <cfRule type="containsText" dxfId="233" priority="30" operator="containsText" text="Ex:">
      <formula>NOT(ISERROR(SEARCH("Ex:",P11)))</formula>
    </cfRule>
  </conditionalFormatting>
  <conditionalFormatting sqref="Q10">
    <cfRule type="containsText" dxfId="232" priority="29" operator="containsText" text="Ex:">
      <formula>NOT(ISERROR(SEARCH("Ex:",Q10)))</formula>
    </cfRule>
  </conditionalFormatting>
  <conditionalFormatting sqref="C10:C12">
    <cfRule type="containsText" dxfId="231" priority="28" operator="containsText" text="Ex:">
      <formula>NOT(ISERROR(SEARCH("Ex:",C10)))</formula>
    </cfRule>
  </conditionalFormatting>
  <conditionalFormatting sqref="B10:B12">
    <cfRule type="containsText" dxfId="230" priority="27" operator="containsText" text="Example:">
      <formula>NOT(ISERROR(SEARCH("Example:",B10)))</formula>
    </cfRule>
  </conditionalFormatting>
  <conditionalFormatting sqref="B10:B12">
    <cfRule type="containsText" dxfId="229" priority="26" operator="containsText" text="&quot;Example&quot;">
      <formula>NOT(ISERROR(SEARCH("""Example""",B10)))</formula>
    </cfRule>
  </conditionalFormatting>
  <conditionalFormatting sqref="Q11">
    <cfRule type="containsText" dxfId="228" priority="25" operator="containsText" text="Ex:">
      <formula>NOT(ISERROR(SEARCH("Ex:",Q11)))</formula>
    </cfRule>
  </conditionalFormatting>
  <conditionalFormatting sqref="E11:H12">
    <cfRule type="containsText" dxfId="227" priority="23" operator="containsText" text="Ex:">
      <formula>NOT(ISERROR(SEARCH("Ex:",E11)))</formula>
    </cfRule>
  </conditionalFormatting>
  <conditionalFormatting sqref="I10:J12 M10:N12">
    <cfRule type="containsText" dxfId="226" priority="32" operator="containsText" text="Ex:">
      <formula>NOT(ISERROR(SEARCH("Ex:",I10)))</formula>
    </cfRule>
  </conditionalFormatting>
  <conditionalFormatting sqref="AD10">
    <cfRule type="containsText" dxfId="225" priority="22" operator="containsText" text="Example:">
      <formula>NOT(ISERROR(SEARCH("Example:",AD10)))</formula>
    </cfRule>
  </conditionalFormatting>
  <conditionalFormatting sqref="AD11:AD12">
    <cfRule type="containsText" dxfId="224" priority="21" operator="containsText" text="Example:">
      <formula>NOT(ISERROR(SEARCH("Example:",AD11)))</formula>
    </cfRule>
  </conditionalFormatting>
  <conditionalFormatting sqref="D10">
    <cfRule type="containsText" dxfId="223" priority="20" operator="containsText" text="Ex:">
      <formula>NOT(ISERROR(SEARCH("Ex:",D10)))</formula>
    </cfRule>
  </conditionalFormatting>
  <conditionalFormatting sqref="L10">
    <cfRule type="containsText" dxfId="222" priority="10" operator="containsText" text="Ex:">
      <formula>NOT(ISERROR(SEARCH("Ex:",L10)))</formula>
    </cfRule>
  </conditionalFormatting>
  <conditionalFormatting sqref="O10">
    <cfRule type="containsText" dxfId="221" priority="9" operator="containsText" text="Ex:">
      <formula>NOT(ISERROR(SEARCH("Ex:",O10)))</formula>
    </cfRule>
  </conditionalFormatting>
  <conditionalFormatting sqref="G10">
    <cfRule type="containsText" dxfId="220" priority="4" operator="containsText" text="Ex:">
      <formula>NOT(ISERROR(SEARCH("Ex:",G10)))</formula>
    </cfRule>
  </conditionalFormatting>
  <conditionalFormatting sqref="H10">
    <cfRule type="containsText" dxfId="219" priority="3" operator="containsText" text="Ex:">
      <formula>NOT(ISERROR(SEARCH("Ex:",H10)))</formula>
    </cfRule>
  </conditionalFormatting>
  <conditionalFormatting sqref="E10:F10">
    <cfRule type="containsText" dxfId="218" priority="1" operator="containsText" text="Ex:">
      <formula>NOT(ISERROR(SEARCH("Ex:",E10)))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49" operator="containsText" text="Example" id="{B308A6FD-FDF2-4283-A9E5-A11A794617A5}">
            <xm:f>NOT(ISERROR(SEARCH("Example",'Pre-1945 Space Conditioning'!R9)))</xm:f>
            <x14:dxf>
              <font>
                <color theme="0" tint="-0.34998626667073579"/>
              </font>
            </x14:dxf>
          </x14:cfRule>
          <xm:sqref>R9:AC9</xm:sqref>
        </x14:conditionalFormatting>
        <x14:conditionalFormatting xmlns:xm="http://schemas.microsoft.com/office/excel/2006/main">
          <x14:cfRule type="containsText" priority="19" operator="containsText" text="Ex:" id="{94D2B68C-3DDA-4120-B3DE-3B5A8622B8F6}">
            <xm:f>NOT(ISERROR(SEARCH("Ex:",'[Multifamily Residential.xlsx]Pre-1945 Space Conditioning'!#REF!)))</xm:f>
            <x14:dxf>
              <font>
                <color theme="0" tint="-0.34998626667073579"/>
              </font>
            </x14:dxf>
          </x14:cfRule>
          <xm:sqref>AB10:AC10</xm:sqref>
        </x14:conditionalFormatting>
        <x14:conditionalFormatting xmlns:xm="http://schemas.microsoft.com/office/excel/2006/main">
          <x14:cfRule type="containsText" priority="18" operator="containsText" text="Ex:" id="{38300145-7741-44CC-8CA5-C204CDD52568}">
            <xm:f>NOT(ISERROR(SEARCH("Ex:",'[Multifamily Residential.xlsx]Pre-1945 Space Conditioning'!#REF!)))</xm:f>
            <x14:dxf>
              <font>
                <color theme="0" tint="-0.34998626667073579"/>
              </font>
            </x14:dxf>
          </x14:cfRule>
          <xm:sqref>S10:AA10</xm:sqref>
        </x14:conditionalFormatting>
        <x14:conditionalFormatting xmlns:xm="http://schemas.microsoft.com/office/excel/2006/main">
          <x14:cfRule type="containsText" priority="17" operator="containsText" text="Ex:" id="{0B2A8403-9EB0-4F76-8337-B8D273F97D9C}">
            <xm:f>NOT(ISERROR(SEARCH("Ex:",'[Multifamily Residential.xlsx]Pre-1945 Space Conditioning'!#REF!)))</xm:f>
            <x14:dxf>
              <font>
                <color theme="0" tint="-0.34998626667073579"/>
              </font>
            </x14:dxf>
          </x14:cfRule>
          <xm:sqref>R10</xm:sqref>
        </x14:conditionalFormatting>
        <x14:conditionalFormatting xmlns:xm="http://schemas.microsoft.com/office/excel/2006/main">
          <x14:cfRule type="containsText" priority="16" operator="containsText" text="Ex:" id="{D1EE9C8B-8408-4C0A-9BE1-72223FC94CBD}">
            <xm:f>NOT(ISERROR(SEARCH("Ex:",'[Multifamily Residential.xlsx]Pre-1945 Space Conditioning'!#REF!)))</xm:f>
            <x14:dxf>
              <font>
                <color theme="0" tint="-0.34998626667073579"/>
              </font>
            </x14:dxf>
          </x14:cfRule>
          <xm:sqref>AB11:AC12</xm:sqref>
        </x14:conditionalFormatting>
        <x14:conditionalFormatting xmlns:xm="http://schemas.microsoft.com/office/excel/2006/main">
          <x14:cfRule type="containsText" priority="15" operator="containsText" text="Ex:" id="{AC344ABB-2C65-4E41-92F9-7CDBB4A32D47}">
            <xm:f>NOT(ISERROR(SEARCH("Ex:",'[Multifamily Residential.xlsx]Pre-1945 Space Conditioning'!#REF!)))</xm:f>
            <x14:dxf>
              <font>
                <color theme="0" tint="-0.34998626667073579"/>
              </font>
            </x14:dxf>
          </x14:cfRule>
          <xm:sqref>S11:W12 Y11:Z12</xm:sqref>
        </x14:conditionalFormatting>
        <x14:conditionalFormatting xmlns:xm="http://schemas.microsoft.com/office/excel/2006/main">
          <x14:cfRule type="containsText" priority="14" operator="containsText" text="Ex:" id="{0F633B2A-F2A4-4918-ABFB-8A8462FCE6AC}">
            <xm:f>NOT(ISERROR(SEARCH("Ex:",'[Multifamily Residential.xlsx]Pre-1945 Space Conditioning'!#REF!)))</xm:f>
            <x14:dxf>
              <font>
                <color theme="0" tint="-0.34998626667073579"/>
              </font>
            </x14:dxf>
          </x14:cfRule>
          <xm:sqref>R11:R12</xm:sqref>
        </x14:conditionalFormatting>
        <x14:conditionalFormatting xmlns:xm="http://schemas.microsoft.com/office/excel/2006/main">
          <x14:cfRule type="containsText" priority="13" operator="containsText" text="Ex:" id="{99DF8E04-D3BC-421D-8505-3C4E8C3A2496}">
            <xm:f>NOT(ISERROR(SEARCH("Ex:",'[Multifamily Residential.xlsx]Pre-1945 Space Conditioning'!#REF!)))</xm:f>
            <x14:dxf>
              <font>
                <color theme="0" tint="-0.34998626667073579"/>
              </font>
            </x14:dxf>
          </x14:cfRule>
          <xm:sqref>X11:X12</xm:sqref>
        </x14:conditionalFormatting>
        <x14:conditionalFormatting xmlns:xm="http://schemas.microsoft.com/office/excel/2006/main">
          <x14:cfRule type="containsText" priority="12" operator="containsText" text="Ex:" id="{71C48946-8953-4EBB-8903-CE6C29D5811D}">
            <xm:f>NOT(ISERROR(SEARCH("Ex:",'[Multifamily Residential.xlsx]Pre-1945 Space Conditioning'!#REF!)))</xm:f>
            <x14:dxf>
              <font>
                <color theme="0" tint="-0.34998626667073579"/>
              </font>
            </x14:dxf>
          </x14:cfRule>
          <xm:sqref>AA11:AA12</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2"/>
  <sheetViews>
    <sheetView showGridLines="0" zoomScaleNormal="100" workbookViewId="0">
      <selection activeCell="E10" sqref="E10:F10"/>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1"/>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207" t="s">
        <v>250</v>
      </c>
      <c r="D2" s="207"/>
      <c r="E2" s="207"/>
      <c r="F2" s="207"/>
      <c r="G2" s="207"/>
      <c r="H2" s="207"/>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207"/>
      <c r="D3" s="207"/>
      <c r="E3" s="207"/>
      <c r="F3" s="207"/>
      <c r="G3" s="207"/>
      <c r="H3" s="207"/>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207"/>
      <c r="D4" s="207"/>
      <c r="E4" s="207"/>
      <c r="F4" s="207"/>
      <c r="G4" s="207"/>
      <c r="H4" s="207"/>
      <c r="I4" s="126"/>
      <c r="J4" s="126"/>
    </row>
    <row r="5" spans="2:30" ht="15.75" customHeight="1">
      <c r="R5" s="133"/>
      <c r="S5" s="133"/>
      <c r="T5" s="133"/>
      <c r="U5" s="133"/>
      <c r="V5" s="133"/>
      <c r="W5" s="133"/>
      <c r="X5" s="133"/>
      <c r="Y5" s="133"/>
      <c r="Z5" s="133"/>
      <c r="AA5" s="133"/>
      <c r="AB5" s="133"/>
      <c r="AC5" s="133"/>
    </row>
    <row r="6" spans="2:30" ht="18.75">
      <c r="B6" s="208" t="s">
        <v>251</v>
      </c>
      <c r="C6" s="208"/>
      <c r="D6" s="208"/>
      <c r="E6" s="208"/>
      <c r="F6" s="208"/>
      <c r="G6" s="208"/>
      <c r="H6" s="208"/>
      <c r="I6" s="208"/>
      <c r="J6" s="208"/>
      <c r="K6" s="208"/>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252</v>
      </c>
      <c r="C8" s="17" t="s">
        <v>253</v>
      </c>
      <c r="D8" s="17" t="s">
        <v>254</v>
      </c>
      <c r="E8" s="17" t="s">
        <v>255</v>
      </c>
      <c r="F8" s="17" t="s">
        <v>256</v>
      </c>
      <c r="G8" s="17" t="s">
        <v>257</v>
      </c>
      <c r="H8" s="17" t="s">
        <v>258</v>
      </c>
      <c r="I8" s="17" t="s">
        <v>259</v>
      </c>
      <c r="J8" s="17" t="s">
        <v>260</v>
      </c>
      <c r="K8" s="17" t="s">
        <v>103</v>
      </c>
      <c r="L8" s="17" t="s">
        <v>106</v>
      </c>
      <c r="M8" s="17" t="s">
        <v>108</v>
      </c>
      <c r="N8" s="17" t="s">
        <v>261</v>
      </c>
      <c r="O8" s="17" t="s">
        <v>262</v>
      </c>
      <c r="P8" s="17" t="s">
        <v>263</v>
      </c>
      <c r="Q8" s="17" t="s">
        <v>264</v>
      </c>
      <c r="R8" s="17" t="s">
        <v>642</v>
      </c>
      <c r="S8" s="17" t="s">
        <v>643</v>
      </c>
      <c r="T8" s="17" t="s">
        <v>644</v>
      </c>
      <c r="U8" s="17" t="s">
        <v>645</v>
      </c>
      <c r="V8" s="17" t="s">
        <v>646</v>
      </c>
      <c r="W8" s="17" t="s">
        <v>647</v>
      </c>
      <c r="X8" s="17" t="s">
        <v>630</v>
      </c>
      <c r="Y8" s="17" t="s">
        <v>648</v>
      </c>
      <c r="Z8" s="17" t="s">
        <v>649</v>
      </c>
      <c r="AA8" s="17" t="s">
        <v>631</v>
      </c>
      <c r="AB8" s="17" t="s">
        <v>650</v>
      </c>
      <c r="AC8" s="17" t="s">
        <v>651</v>
      </c>
    </row>
    <row r="9" spans="2:30" ht="31.5" customHeight="1">
      <c r="B9" s="17"/>
      <c r="C9" s="17" t="s">
        <v>265</v>
      </c>
      <c r="D9" s="17"/>
      <c r="E9" s="17" t="str">
        <f>Temperature</f>
        <v>(°F)</v>
      </c>
      <c r="F9" s="17" t="str">
        <f>Temperature</f>
        <v>(°F)</v>
      </c>
      <c r="G9" s="17" t="str">
        <f>Temperature</f>
        <v>(°F)</v>
      </c>
      <c r="H9" s="17" t="str">
        <f>Temperature</f>
        <v>(°F)</v>
      </c>
      <c r="I9" s="17" t="s">
        <v>266</v>
      </c>
      <c r="J9" s="17" t="s">
        <v>266</v>
      </c>
      <c r="K9" s="17" t="str">
        <f>DHW_Demand</f>
        <v>(gal/person/day)</v>
      </c>
      <c r="L9" s="17" t="str">
        <f>Occupant_Ventilation</f>
        <v>(cfm/person)</v>
      </c>
      <c r="M9" s="17" t="str">
        <f>Area_Ventilation</f>
        <v>(cfm/ft²)</v>
      </c>
      <c r="N9" s="17" t="str">
        <f>Area_Ventilation</f>
        <v>(cfm/ft²)</v>
      </c>
      <c r="O9" s="17" t="str">
        <f>Air_Change</f>
        <v>(ACH)</v>
      </c>
      <c r="P9" s="17" t="s">
        <v>265</v>
      </c>
      <c r="Q9" s="17" t="s">
        <v>267</v>
      </c>
      <c r="R9" s="17"/>
      <c r="S9" s="17"/>
      <c r="T9" s="17"/>
      <c r="U9" s="17"/>
      <c r="V9" s="17"/>
      <c r="W9" s="17"/>
      <c r="X9" s="17"/>
      <c r="Y9" s="17"/>
      <c r="Z9" s="17"/>
      <c r="AA9" s="17"/>
      <c r="AB9" s="17"/>
      <c r="AC9" s="17"/>
    </row>
    <row r="10" spans="2:30" ht="76.5">
      <c r="B10" s="130" t="s">
        <v>637</v>
      </c>
      <c r="C10" s="178" t="s">
        <v>578</v>
      </c>
      <c r="D10" s="178" t="s">
        <v>641</v>
      </c>
      <c r="E10" s="182">
        <v>72</v>
      </c>
      <c r="F10" s="182">
        <v>72</v>
      </c>
      <c r="G10" s="181">
        <v>78</v>
      </c>
      <c r="H10" s="181">
        <v>78</v>
      </c>
      <c r="I10" s="178" t="s">
        <v>299</v>
      </c>
      <c r="J10" s="178" t="s">
        <v>299</v>
      </c>
      <c r="K10" s="168">
        <f>30351/3/365</f>
        <v>27.717808219178082</v>
      </c>
      <c r="L10" s="168">
        <v>0</v>
      </c>
      <c r="M10" s="178" t="s">
        <v>299</v>
      </c>
      <c r="N10" s="178" t="s">
        <v>299</v>
      </c>
      <c r="O10" s="168">
        <v>0</v>
      </c>
      <c r="P10" s="178" t="s">
        <v>579</v>
      </c>
      <c r="Q10" s="178" t="s">
        <v>576</v>
      </c>
      <c r="R10" s="178" t="s">
        <v>652</v>
      </c>
      <c r="S10" s="178"/>
      <c r="T10" s="178" t="s">
        <v>653</v>
      </c>
      <c r="U10" s="178" t="s">
        <v>632</v>
      </c>
      <c r="V10" s="178"/>
      <c r="W10" s="178"/>
      <c r="X10" s="178">
        <v>3.26</v>
      </c>
      <c r="Y10" s="178"/>
      <c r="Z10" s="178"/>
      <c r="AA10" s="178">
        <v>0.8</v>
      </c>
      <c r="AB10" s="178" t="s">
        <v>633</v>
      </c>
      <c r="AC10" s="178">
        <v>0.85</v>
      </c>
      <c r="AD10" s="177" t="s">
        <v>636</v>
      </c>
    </row>
    <row r="11" spans="2:30" ht="38.25">
      <c r="B11" s="130" t="s">
        <v>560</v>
      </c>
      <c r="C11" s="178" t="s">
        <v>579</v>
      </c>
      <c r="D11" s="178" t="s">
        <v>299</v>
      </c>
      <c r="E11" s="178" t="s">
        <v>299</v>
      </c>
      <c r="F11" s="178" t="s">
        <v>299</v>
      </c>
      <c r="G11" s="178" t="s">
        <v>299</v>
      </c>
      <c r="H11" s="178" t="s">
        <v>299</v>
      </c>
      <c r="I11" s="178" t="s">
        <v>299</v>
      </c>
      <c r="J11" s="178" t="s">
        <v>299</v>
      </c>
      <c r="K11" s="178">
        <v>0</v>
      </c>
      <c r="L11" s="178">
        <v>0</v>
      </c>
      <c r="M11" s="178" t="s">
        <v>299</v>
      </c>
      <c r="N11" s="178" t="s">
        <v>299</v>
      </c>
      <c r="O11" s="178">
        <v>0</v>
      </c>
      <c r="P11" s="178" t="s">
        <v>579</v>
      </c>
      <c r="Q11" s="178" t="s">
        <v>576</v>
      </c>
      <c r="R11" s="178" t="s">
        <v>652</v>
      </c>
      <c r="S11" s="178"/>
      <c r="T11" s="178" t="s">
        <v>653</v>
      </c>
      <c r="U11" s="178" t="s">
        <v>632</v>
      </c>
      <c r="V11" s="178"/>
      <c r="W11" s="178"/>
      <c r="X11" s="178">
        <v>3.26</v>
      </c>
      <c r="Y11" s="178"/>
      <c r="Z11" s="178"/>
      <c r="AA11" s="178">
        <v>0.8</v>
      </c>
      <c r="AB11" s="178" t="s">
        <v>633</v>
      </c>
      <c r="AC11" s="178">
        <v>0.85</v>
      </c>
      <c r="AD11" s="177" t="s">
        <v>580</v>
      </c>
    </row>
    <row r="12" spans="2:30" ht="38.25">
      <c r="B12" s="130" t="s">
        <v>463</v>
      </c>
      <c r="C12" s="178" t="s">
        <v>579</v>
      </c>
      <c r="D12" s="178" t="s">
        <v>299</v>
      </c>
      <c r="E12" s="178" t="s">
        <v>299</v>
      </c>
      <c r="F12" s="178" t="s">
        <v>299</v>
      </c>
      <c r="G12" s="178" t="s">
        <v>299</v>
      </c>
      <c r="H12" s="178" t="s">
        <v>299</v>
      </c>
      <c r="I12" s="178" t="s">
        <v>299</v>
      </c>
      <c r="J12" s="178" t="s">
        <v>299</v>
      </c>
      <c r="K12" s="178">
        <v>0</v>
      </c>
      <c r="L12" s="178">
        <v>0</v>
      </c>
      <c r="M12" s="178" t="s">
        <v>299</v>
      </c>
      <c r="N12" s="178" t="s">
        <v>299</v>
      </c>
      <c r="O12" s="178">
        <v>0</v>
      </c>
      <c r="P12" s="178" t="s">
        <v>579</v>
      </c>
      <c r="Q12" s="178" t="s">
        <v>576</v>
      </c>
      <c r="R12" s="178" t="s">
        <v>652</v>
      </c>
      <c r="S12" s="178"/>
      <c r="T12" s="178" t="s">
        <v>653</v>
      </c>
      <c r="U12" s="178" t="s">
        <v>632</v>
      </c>
      <c r="V12" s="178"/>
      <c r="W12" s="178"/>
      <c r="X12" s="178">
        <v>3.26</v>
      </c>
      <c r="Y12" s="178"/>
      <c r="Z12" s="178"/>
      <c r="AA12" s="178">
        <v>0.8</v>
      </c>
      <c r="AB12" s="178" t="s">
        <v>633</v>
      </c>
      <c r="AC12" s="178">
        <v>0.85</v>
      </c>
      <c r="AD12" s="177" t="s">
        <v>580</v>
      </c>
    </row>
  </sheetData>
  <mergeCells count="2">
    <mergeCell ref="C2:H4"/>
    <mergeCell ref="B6:K6"/>
  </mergeCells>
  <conditionalFormatting sqref="C9:H9 K9:Q9">
    <cfRule type="containsText" dxfId="208" priority="85" operator="containsText" text="Example">
      <formula>NOT(ISERROR(SEARCH("Example",C9)))</formula>
    </cfRule>
  </conditionalFormatting>
  <conditionalFormatting sqref="P10 D11:D12 K11:L12 K10">
    <cfRule type="containsText" dxfId="207" priority="30" operator="containsText" text="Ex:">
      <formula>NOT(ISERROR(SEARCH("Ex:",D10)))</formula>
    </cfRule>
  </conditionalFormatting>
  <conditionalFormatting sqref="O11:O12">
    <cfRule type="containsText" dxfId="206" priority="28" operator="containsText" text="Ex:">
      <formula>NOT(ISERROR(SEARCH("Ex:",O11)))</formula>
    </cfRule>
  </conditionalFormatting>
  <conditionalFormatting sqref="P11:P12">
    <cfRule type="containsText" dxfId="205" priority="27" operator="containsText" text="Ex:">
      <formula>NOT(ISERROR(SEARCH("Ex:",P11)))</formula>
    </cfRule>
  </conditionalFormatting>
  <conditionalFormatting sqref="Q10">
    <cfRule type="containsText" dxfId="204" priority="26" operator="containsText" text="Ex:">
      <formula>NOT(ISERROR(SEARCH("Ex:",Q10)))</formula>
    </cfRule>
  </conditionalFormatting>
  <conditionalFormatting sqref="C10:C12">
    <cfRule type="containsText" dxfId="203" priority="25" operator="containsText" text="Ex:">
      <formula>NOT(ISERROR(SEARCH("Ex:",C10)))</formula>
    </cfRule>
  </conditionalFormatting>
  <conditionalFormatting sqref="B10:B12">
    <cfRule type="containsText" dxfId="202" priority="24" operator="containsText" text="Example:">
      <formula>NOT(ISERROR(SEARCH("Example:",B10)))</formula>
    </cfRule>
  </conditionalFormatting>
  <conditionalFormatting sqref="B10:B12">
    <cfRule type="containsText" dxfId="201" priority="23" operator="containsText" text="&quot;Example&quot;">
      <formula>NOT(ISERROR(SEARCH("""Example""",B10)))</formula>
    </cfRule>
  </conditionalFormatting>
  <conditionalFormatting sqref="Q11">
    <cfRule type="containsText" dxfId="200" priority="22" operator="containsText" text="Ex:">
      <formula>NOT(ISERROR(SEARCH("Ex:",Q11)))</formula>
    </cfRule>
  </conditionalFormatting>
  <conditionalFormatting sqref="Q12">
    <cfRule type="containsText" dxfId="199" priority="21" operator="containsText" text="Ex:">
      <formula>NOT(ISERROR(SEARCH("Ex:",Q12)))</formula>
    </cfRule>
  </conditionalFormatting>
  <conditionalFormatting sqref="E11:H12">
    <cfRule type="containsText" dxfId="198" priority="20" operator="containsText" text="Ex:">
      <formula>NOT(ISERROR(SEARCH("Ex:",E11)))</formula>
    </cfRule>
  </conditionalFormatting>
  <conditionalFormatting sqref="AD11:AD12">
    <cfRule type="containsText" dxfId="197" priority="18" operator="containsText" text="Example:">
      <formula>NOT(ISERROR(SEARCH("Example:",AD11)))</formula>
    </cfRule>
  </conditionalFormatting>
  <conditionalFormatting sqref="AD10">
    <cfRule type="containsText" dxfId="196" priority="19" operator="containsText" text="Example:">
      <formula>NOT(ISERROR(SEARCH("Example:",AD10)))</formula>
    </cfRule>
  </conditionalFormatting>
  <conditionalFormatting sqref="D10">
    <cfRule type="containsText" dxfId="195" priority="17" operator="containsText" text="Ex:">
      <formula>NOT(ISERROR(SEARCH("Ex:",D10)))</formula>
    </cfRule>
  </conditionalFormatting>
  <conditionalFormatting sqref="L10">
    <cfRule type="containsText" dxfId="194" priority="8" operator="containsText" text="Ex:">
      <formula>NOT(ISERROR(SEARCH("Ex:",L10)))</formula>
    </cfRule>
  </conditionalFormatting>
  <conditionalFormatting sqref="O10">
    <cfRule type="containsText" dxfId="193" priority="7" operator="containsText" text="Ex:">
      <formula>NOT(ISERROR(SEARCH("Ex:",O10)))</formula>
    </cfRule>
  </conditionalFormatting>
  <conditionalFormatting sqref="G10">
    <cfRule type="containsText" dxfId="192" priority="3" operator="containsText" text="Ex:">
      <formula>NOT(ISERROR(SEARCH("Ex:",G10)))</formula>
    </cfRule>
  </conditionalFormatting>
  <conditionalFormatting sqref="H10">
    <cfRule type="containsText" dxfId="191" priority="2" operator="containsText" text="Ex:">
      <formula>NOT(ISERROR(SEARCH("Ex:",H10)))</formula>
    </cfRule>
  </conditionalFormatting>
  <conditionalFormatting sqref="E10:F10">
    <cfRule type="containsText" dxfId="190" priority="1" operator="containsText" text="Ex:">
      <formula>NOT(ISERROR(SEARCH("Ex:",E10)))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83" operator="containsText" text="Example" id="{56DE1D31-042C-4622-B700-5F26DEF9F0A9}">
            <xm:f>NOT(ISERROR(SEARCH("Example",'1965-1990 Space Conditioning'!I9)))</xm:f>
            <x14:dxf>
              <font>
                <color theme="0" tint="-0.34998626667073579"/>
              </font>
            </x14:dxf>
          </x14:cfRule>
          <xm:sqref>I9:J9</xm:sqref>
        </x14:conditionalFormatting>
        <x14:conditionalFormatting xmlns:xm="http://schemas.microsoft.com/office/excel/2006/main">
          <x14:cfRule type="containsText" priority="43" operator="containsText" text="Example" id="{A57278F3-CFEB-4B42-93D4-C87E78B95B20}">
            <xm:f>NOT(ISERROR(SEARCH("Example",'Pre-1945 Space Conditioning'!R9)))</xm:f>
            <x14:dxf>
              <font>
                <color theme="0" tint="-0.34998626667073579"/>
              </font>
            </x14:dxf>
          </x14:cfRule>
          <xm:sqref>R9:AC9</xm:sqref>
        </x14:conditionalFormatting>
        <x14:conditionalFormatting xmlns:xm="http://schemas.microsoft.com/office/excel/2006/main">
          <x14:cfRule type="containsText" priority="29" operator="containsText" text="Ex:" id="{5675F1C8-2B2E-439C-89D7-50D9E746D77F}">
            <xm:f>NOT(ISERROR(SEARCH("Ex:",'J:\S-F\Possible Jobs\2018 Possible Jobs\602229-35 Santa Clara Housing Authority\4_Submission - preparation\Final Spreadsheets post Calib\[Single Family Home_FINAL.xlsx]1965-1990 Space Conditioning'!#REF!)))</xm:f>
            <x14:dxf>
              <font>
                <color theme="0" tint="-0.34998626667073579"/>
              </font>
            </x14:dxf>
          </x14:cfRule>
          <xm:sqref>I10:J12 M10:N12</xm:sqref>
        </x14:conditionalFormatting>
        <x14:conditionalFormatting xmlns:xm="http://schemas.microsoft.com/office/excel/2006/main">
          <x14:cfRule type="containsText" priority="16" operator="containsText" text="Ex:" id="{9F88F205-C356-46E0-9725-C592743CE225}">
            <xm:f>NOT(ISERROR(SEARCH("Ex:",'[Multifamily Residential.xlsx]Pre-1945 Space Conditioning'!#REF!)))</xm:f>
            <x14:dxf>
              <font>
                <color theme="0" tint="-0.34998626667073579"/>
              </font>
            </x14:dxf>
          </x14:cfRule>
          <xm:sqref>AB10:AC10</xm:sqref>
        </x14:conditionalFormatting>
        <x14:conditionalFormatting xmlns:xm="http://schemas.microsoft.com/office/excel/2006/main">
          <x14:cfRule type="containsText" priority="15" operator="containsText" text="Ex:" id="{FE685D82-EDEE-42BA-8ACF-78946FD70BB7}">
            <xm:f>NOT(ISERROR(SEARCH("Ex:",'[Multifamily Residential.xlsx]Pre-1945 Space Conditioning'!#REF!)))</xm:f>
            <x14:dxf>
              <font>
                <color theme="0" tint="-0.34998626667073579"/>
              </font>
            </x14:dxf>
          </x14:cfRule>
          <xm:sqref>S10:AA10</xm:sqref>
        </x14:conditionalFormatting>
        <x14:conditionalFormatting xmlns:xm="http://schemas.microsoft.com/office/excel/2006/main">
          <x14:cfRule type="containsText" priority="14" operator="containsText" text="Ex:" id="{2650CC6B-4BF4-4335-9034-19713B0D10DB}">
            <xm:f>NOT(ISERROR(SEARCH("Ex:",'[Multifamily Residential.xlsx]Pre-1945 Space Conditioning'!#REF!)))</xm:f>
            <x14:dxf>
              <font>
                <color theme="0" tint="-0.34998626667073579"/>
              </font>
            </x14:dxf>
          </x14:cfRule>
          <xm:sqref>R10</xm:sqref>
        </x14:conditionalFormatting>
        <x14:conditionalFormatting xmlns:xm="http://schemas.microsoft.com/office/excel/2006/main">
          <x14:cfRule type="containsText" priority="13" operator="containsText" text="Ex:" id="{D211949F-8BD3-43D3-89DF-08CEC9A9F0B5}">
            <xm:f>NOT(ISERROR(SEARCH("Ex:",'[Multifamily Residential.xlsx]Pre-1945 Space Conditioning'!#REF!)))</xm:f>
            <x14:dxf>
              <font>
                <color theme="0" tint="-0.34998626667073579"/>
              </font>
            </x14:dxf>
          </x14:cfRule>
          <xm:sqref>AB11:AC12</xm:sqref>
        </x14:conditionalFormatting>
        <x14:conditionalFormatting xmlns:xm="http://schemas.microsoft.com/office/excel/2006/main">
          <x14:cfRule type="containsText" priority="12" operator="containsText" text="Ex:" id="{4688BD6C-1112-4A1C-98F7-885AFC3F3C0A}">
            <xm:f>NOT(ISERROR(SEARCH("Ex:",'[Multifamily Residential.xlsx]Pre-1945 Space Conditioning'!#REF!)))</xm:f>
            <x14:dxf>
              <font>
                <color theme="0" tint="-0.34998626667073579"/>
              </font>
            </x14:dxf>
          </x14:cfRule>
          <xm:sqref>S11:W12 Y11:Z12</xm:sqref>
        </x14:conditionalFormatting>
        <x14:conditionalFormatting xmlns:xm="http://schemas.microsoft.com/office/excel/2006/main">
          <x14:cfRule type="containsText" priority="11" operator="containsText" text="Ex:" id="{C6D793DC-AA07-400B-9049-95A59B35BE6A}">
            <xm:f>NOT(ISERROR(SEARCH("Ex:",'[Multifamily Residential.xlsx]Pre-1945 Space Conditioning'!#REF!)))</xm:f>
            <x14:dxf>
              <font>
                <color theme="0" tint="-0.34998626667073579"/>
              </font>
            </x14:dxf>
          </x14:cfRule>
          <xm:sqref>R11:R12</xm:sqref>
        </x14:conditionalFormatting>
        <x14:conditionalFormatting xmlns:xm="http://schemas.microsoft.com/office/excel/2006/main">
          <x14:cfRule type="containsText" priority="10" operator="containsText" text="Ex:" id="{DD50837A-2675-46AB-B0A8-F33187A339D8}">
            <xm:f>NOT(ISERROR(SEARCH("Ex:",'[Multifamily Residential.xlsx]Pre-1945 Space Conditioning'!#REF!)))</xm:f>
            <x14:dxf>
              <font>
                <color theme="0" tint="-0.34998626667073579"/>
              </font>
            </x14:dxf>
          </x14:cfRule>
          <xm:sqref>X11:X12</xm:sqref>
        </x14:conditionalFormatting>
        <x14:conditionalFormatting xmlns:xm="http://schemas.microsoft.com/office/excel/2006/main">
          <x14:cfRule type="containsText" priority="9" operator="containsText" text="Ex:" id="{F4600AB6-6F3E-4DD0-B973-CF8FB4800AB0}">
            <xm:f>NOT(ISERROR(SEARCH("Ex:",'[Multifamily Residential.xlsx]Pre-1945 Space Conditioning'!#REF!)))</xm:f>
            <x14:dxf>
              <font>
                <color theme="0" tint="-0.34998626667073579"/>
              </font>
            </x14:dxf>
          </x14:cfRule>
          <xm:sqref>AA11:AA12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A1:AD181"/>
  <sheetViews>
    <sheetView showGridLines="0" topLeftCell="A145" zoomScaleNormal="100" workbookViewId="0">
      <selection activeCell="C153" sqref="C153:AC155"/>
    </sheetView>
  </sheetViews>
  <sheetFormatPr defaultColWidth="9" defaultRowHeight="15.75"/>
  <cols>
    <col min="1" max="1" width="1.25" style="7" customWidth="1"/>
    <col min="2" max="2" width="28.75" style="2" customWidth="1"/>
    <col min="3" max="3" width="11.875" style="2" customWidth="1"/>
    <col min="4" max="4" width="14.375" style="13" customWidth="1"/>
    <col min="5" max="13" width="4.5" style="2" customWidth="1"/>
    <col min="14" max="28" width="5.5" style="2" customWidth="1"/>
    <col min="29" max="29" width="20.375" style="2" customWidth="1"/>
    <col min="30" max="30" width="1.25" style="7" customWidth="1"/>
    <col min="31" max="16384" width="9" style="2"/>
  </cols>
  <sheetData>
    <row r="1" spans="2:30" ht="7.5" customHeight="1">
      <c r="B1" s="133"/>
      <c r="C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row>
    <row r="2" spans="2:30" s="7" customFormat="1" ht="15.75" customHeight="1">
      <c r="B2" s="134" t="str">
        <f>Project!B2</f>
        <v>Input</v>
      </c>
      <c r="C2" s="207" t="s">
        <v>268</v>
      </c>
      <c r="D2" s="207"/>
      <c r="E2" s="207"/>
      <c r="F2" s="207"/>
      <c r="G2" s="207"/>
      <c r="H2" s="207"/>
      <c r="I2" s="207"/>
      <c r="J2" s="207"/>
      <c r="K2" s="133"/>
      <c r="L2" s="133"/>
      <c r="M2" s="133"/>
      <c r="N2" s="133"/>
      <c r="O2" s="133"/>
      <c r="P2" s="133"/>
      <c r="Q2" s="133"/>
      <c r="R2" s="133"/>
      <c r="S2" s="133"/>
      <c r="T2" s="133"/>
      <c r="U2" s="133"/>
      <c r="V2" s="133"/>
      <c r="W2" s="133"/>
      <c r="X2" s="133"/>
      <c r="Y2" s="133"/>
      <c r="Z2" s="133"/>
      <c r="AA2" s="133"/>
      <c r="AB2" s="133"/>
      <c r="AC2" s="239" t="str">
        <f>Project_Name</f>
        <v>Carbon Free Boston</v>
      </c>
      <c r="AD2" s="239"/>
    </row>
    <row r="3" spans="2:30" s="7" customFormat="1" ht="15.75" customHeight="1">
      <c r="B3" s="131" t="str">
        <f>Project!B3</f>
        <v>Calculation</v>
      </c>
      <c r="C3" s="207"/>
      <c r="D3" s="207"/>
      <c r="E3" s="207"/>
      <c r="F3" s="207"/>
      <c r="G3" s="207"/>
      <c r="H3" s="207"/>
      <c r="I3" s="207"/>
      <c r="J3" s="207"/>
      <c r="K3" s="133"/>
      <c r="L3" s="133"/>
      <c r="M3" s="133"/>
      <c r="N3" s="133"/>
      <c r="O3" s="133"/>
      <c r="P3" s="133"/>
      <c r="Q3" s="133"/>
      <c r="R3" s="133"/>
      <c r="S3" s="133"/>
      <c r="T3" s="133"/>
      <c r="U3" s="133"/>
      <c r="V3" s="133"/>
      <c r="W3" s="133"/>
      <c r="X3" s="133"/>
      <c r="Y3" s="133"/>
      <c r="Z3" s="133"/>
      <c r="AA3" s="133"/>
      <c r="AB3" s="133"/>
      <c r="AC3" s="239" t="str">
        <f>Project_Number</f>
        <v>259104-00</v>
      </c>
      <c r="AD3" s="239"/>
    </row>
    <row r="4" spans="2:30" s="15" customFormat="1">
      <c r="B4" s="125" t="str">
        <f>Project!B4</f>
        <v>Notes</v>
      </c>
      <c r="C4" s="207"/>
      <c r="D4" s="207"/>
      <c r="E4" s="207"/>
      <c r="F4" s="207"/>
      <c r="G4" s="207"/>
      <c r="H4" s="207"/>
      <c r="I4" s="207"/>
      <c r="J4" s="207"/>
      <c r="K4" s="133"/>
      <c r="L4" s="133"/>
      <c r="M4" s="133"/>
      <c r="N4" s="133"/>
      <c r="O4" s="133"/>
      <c r="P4" s="133"/>
      <c r="Q4" s="133"/>
      <c r="R4" s="133"/>
      <c r="S4" s="133"/>
      <c r="T4" s="133"/>
      <c r="U4" s="133"/>
      <c r="V4" s="133"/>
      <c r="W4" s="133"/>
      <c r="X4" s="133"/>
      <c r="Y4" s="133"/>
      <c r="Z4" s="133"/>
      <c r="AA4" s="133"/>
      <c r="AB4" s="133"/>
      <c r="AC4" s="133"/>
      <c r="AD4" s="133"/>
    </row>
    <row r="5" spans="2:30" ht="27">
      <c r="B5" s="133"/>
      <c r="C5" s="133"/>
      <c r="D5" s="18"/>
      <c r="E5" s="18"/>
      <c r="F5" s="18"/>
      <c r="G5" s="18"/>
      <c r="H5" s="18"/>
      <c r="I5" s="18"/>
      <c r="J5" s="18"/>
      <c r="K5" s="18"/>
      <c r="L5" s="18"/>
      <c r="M5" s="18"/>
      <c r="N5" s="18"/>
      <c r="O5" s="18"/>
      <c r="P5" s="18"/>
      <c r="Q5" s="18"/>
      <c r="R5" s="18"/>
      <c r="S5" s="18"/>
      <c r="T5" s="18"/>
      <c r="U5" s="18"/>
      <c r="V5" s="18"/>
      <c r="W5" s="18"/>
      <c r="X5" s="18"/>
      <c r="Y5" s="18"/>
      <c r="Z5" s="18"/>
      <c r="AA5" s="18"/>
      <c r="AB5" s="18"/>
      <c r="AC5" s="133"/>
      <c r="AD5" s="133"/>
    </row>
    <row r="6" spans="2:30" s="7" customFormat="1">
      <c r="B6" s="133"/>
      <c r="C6" s="133"/>
      <c r="D6" s="1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row>
    <row r="7" spans="2:30" s="7" customFormat="1" ht="18.75">
      <c r="B7" s="208" t="s">
        <v>214</v>
      </c>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127" t="s">
        <v>8</v>
      </c>
      <c r="AD7" s="127"/>
    </row>
    <row r="8" spans="2:30" s="10" customFormat="1" ht="5.0999999999999996" customHeight="1">
      <c r="B8" s="11"/>
      <c r="C8" s="11"/>
      <c r="D8" s="11"/>
      <c r="E8" s="11"/>
      <c r="F8" s="11"/>
      <c r="G8" s="12"/>
    </row>
    <row r="9" spans="2:30">
      <c r="B9" s="132"/>
      <c r="C9" s="17" t="s">
        <v>228</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2">
        <v>0</v>
      </c>
      <c r="AC9" s="133"/>
      <c r="AD9" s="133"/>
    </row>
    <row r="10" spans="2:30" ht="15.75" customHeight="1">
      <c r="B10" s="234" t="str">
        <f>$B$7&amp;" - "&amp;C10</f>
        <v>Occupancy - Living Area</v>
      </c>
      <c r="C10" s="235" t="s">
        <v>601</v>
      </c>
      <c r="D10" s="16" t="s">
        <v>293</v>
      </c>
      <c r="E10" s="101">
        <v>1</v>
      </c>
      <c r="F10" s="101">
        <v>1</v>
      </c>
      <c r="G10" s="101">
        <v>1</v>
      </c>
      <c r="H10" s="101">
        <v>1</v>
      </c>
      <c r="I10" s="101">
        <v>1</v>
      </c>
      <c r="J10" s="101">
        <v>1</v>
      </c>
      <c r="K10" s="101">
        <v>1</v>
      </c>
      <c r="L10" s="101">
        <v>0.8831</v>
      </c>
      <c r="M10" s="101">
        <v>0.40860999999999997</v>
      </c>
      <c r="N10" s="101">
        <v>0.24188999999999999</v>
      </c>
      <c r="O10" s="101">
        <v>0.24188999999999999</v>
      </c>
      <c r="P10" s="101">
        <v>0.24188999999999999</v>
      </c>
      <c r="Q10" s="101">
        <v>0.24188999999999999</v>
      </c>
      <c r="R10" s="101">
        <v>0.24188999999999999</v>
      </c>
      <c r="S10" s="101">
        <v>0.24188999999999999</v>
      </c>
      <c r="T10" s="101">
        <v>0.24188999999999999</v>
      </c>
      <c r="U10" s="101">
        <v>0.29498000000000002</v>
      </c>
      <c r="V10" s="101">
        <v>0.55310000000000004</v>
      </c>
      <c r="W10" s="101">
        <v>0.89693000000000001</v>
      </c>
      <c r="X10" s="101">
        <v>0.89693000000000001</v>
      </c>
      <c r="Y10" s="101">
        <v>0.89693000000000001</v>
      </c>
      <c r="Z10" s="101">
        <v>1</v>
      </c>
      <c r="AA10" s="101">
        <v>1</v>
      </c>
      <c r="AB10" s="101">
        <v>1</v>
      </c>
      <c r="AC10" s="236" t="s">
        <v>580</v>
      </c>
      <c r="AD10" s="133"/>
    </row>
    <row r="11" spans="2:30">
      <c r="B11" s="234"/>
      <c r="C11" s="235"/>
      <c r="D11" s="16" t="s">
        <v>294</v>
      </c>
      <c r="E11" s="101">
        <v>1</v>
      </c>
      <c r="F11" s="101">
        <v>1</v>
      </c>
      <c r="G11" s="101">
        <v>1</v>
      </c>
      <c r="H11" s="101">
        <v>1</v>
      </c>
      <c r="I11" s="101">
        <v>1</v>
      </c>
      <c r="J11" s="101">
        <v>1</v>
      </c>
      <c r="K11" s="101">
        <v>1</v>
      </c>
      <c r="L11" s="101">
        <v>0.8831</v>
      </c>
      <c r="M11" s="101">
        <v>0.40860999999999997</v>
      </c>
      <c r="N11" s="101">
        <v>0.24188999999999999</v>
      </c>
      <c r="O11" s="101">
        <v>0.24188999999999999</v>
      </c>
      <c r="P11" s="101">
        <v>0.24188999999999999</v>
      </c>
      <c r="Q11" s="101">
        <v>0.24188999999999999</v>
      </c>
      <c r="R11" s="101">
        <v>0.24188999999999999</v>
      </c>
      <c r="S11" s="101">
        <v>0.24188999999999999</v>
      </c>
      <c r="T11" s="101">
        <v>0.24188999999999999</v>
      </c>
      <c r="U11" s="101">
        <v>0.29498000000000002</v>
      </c>
      <c r="V11" s="101">
        <v>0.55310000000000004</v>
      </c>
      <c r="W11" s="101">
        <v>0.89693000000000001</v>
      </c>
      <c r="X11" s="101">
        <v>0.89693000000000001</v>
      </c>
      <c r="Y11" s="101">
        <v>0.89693000000000001</v>
      </c>
      <c r="Z11" s="101">
        <v>1</v>
      </c>
      <c r="AA11" s="101">
        <v>1</v>
      </c>
      <c r="AB11" s="101">
        <v>1</v>
      </c>
      <c r="AC11" s="237"/>
      <c r="AD11" s="133"/>
    </row>
    <row r="12" spans="2:30">
      <c r="B12" s="234"/>
      <c r="C12" s="235"/>
      <c r="D12" s="16" t="s">
        <v>295</v>
      </c>
      <c r="E12" s="101">
        <v>1</v>
      </c>
      <c r="F12" s="101">
        <v>1</v>
      </c>
      <c r="G12" s="101">
        <v>1</v>
      </c>
      <c r="H12" s="101">
        <v>1</v>
      </c>
      <c r="I12" s="101">
        <v>1</v>
      </c>
      <c r="J12" s="101">
        <v>1</v>
      </c>
      <c r="K12" s="101">
        <v>1</v>
      </c>
      <c r="L12" s="101">
        <v>0.8831</v>
      </c>
      <c r="M12" s="101">
        <v>0.40860999999999997</v>
      </c>
      <c r="N12" s="101">
        <v>0.24188999999999999</v>
      </c>
      <c r="O12" s="101">
        <v>0.24188999999999999</v>
      </c>
      <c r="P12" s="101">
        <v>0.24188999999999999</v>
      </c>
      <c r="Q12" s="101">
        <v>0.24188999999999999</v>
      </c>
      <c r="R12" s="101">
        <v>0.24188999999999999</v>
      </c>
      <c r="S12" s="101">
        <v>0.24188999999999999</v>
      </c>
      <c r="T12" s="101">
        <v>0.24188999999999999</v>
      </c>
      <c r="U12" s="101">
        <v>0.29498000000000002</v>
      </c>
      <c r="V12" s="101">
        <v>0.55310000000000004</v>
      </c>
      <c r="W12" s="101">
        <v>0.89693000000000001</v>
      </c>
      <c r="X12" s="101">
        <v>0.89693000000000001</v>
      </c>
      <c r="Y12" s="101">
        <v>0.89693000000000001</v>
      </c>
      <c r="Z12" s="101">
        <v>1</v>
      </c>
      <c r="AA12" s="101">
        <v>1</v>
      </c>
      <c r="AB12" s="101">
        <v>1</v>
      </c>
      <c r="AC12" s="238"/>
      <c r="AD12" s="133"/>
    </row>
    <row r="13" spans="2:30">
      <c r="B13" s="234" t="str">
        <f>$B$7&amp;" - "&amp;C13</f>
        <v xml:space="preserve">Occupancy - </v>
      </c>
      <c r="C13" s="235"/>
      <c r="D13" s="16" t="s">
        <v>293</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6"/>
      <c r="AD13" s="133"/>
    </row>
    <row r="14" spans="2:30">
      <c r="B14" s="234"/>
      <c r="C14" s="235"/>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7"/>
      <c r="AD14" s="133"/>
    </row>
    <row r="15" spans="2:30">
      <c r="B15" s="234"/>
      <c r="C15" s="235"/>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8"/>
      <c r="AD15" s="133"/>
    </row>
    <row r="16" spans="2:30">
      <c r="B16" s="234" t="str">
        <f>$B$7&amp;" - "&amp;C16</f>
        <v xml:space="preserve">Occupancy - </v>
      </c>
      <c r="C16" s="235"/>
      <c r="D16" s="16" t="s">
        <v>293</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6"/>
      <c r="AD16" s="133"/>
    </row>
    <row r="17" spans="2:29">
      <c r="B17" s="234"/>
      <c r="C17" s="235"/>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7"/>
    </row>
    <row r="18" spans="2:29">
      <c r="B18" s="234"/>
      <c r="C18" s="235"/>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8"/>
    </row>
    <row r="19" spans="2:29" s="15" customFormat="1">
      <c r="B19" s="234" t="str">
        <f>$B$7&amp;" - "&amp;C19</f>
        <v xml:space="preserve">Occupancy - </v>
      </c>
      <c r="C19" s="235"/>
      <c r="D19" s="16" t="s">
        <v>293</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6"/>
    </row>
    <row r="20" spans="2:29" s="15" customFormat="1">
      <c r="B20" s="234"/>
      <c r="C20" s="235"/>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7"/>
    </row>
    <row r="21" spans="2:29" s="15" customFormat="1">
      <c r="B21" s="234"/>
      <c r="C21" s="235"/>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8"/>
    </row>
    <row r="22" spans="2:29" s="15" customFormat="1">
      <c r="B22" s="234" t="str">
        <f>$B$7&amp;" - "&amp;C22</f>
        <v xml:space="preserve">Occupancy - </v>
      </c>
      <c r="C22" s="235"/>
      <c r="D22" s="16" t="s">
        <v>293</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6"/>
    </row>
    <row r="23" spans="2:29" s="15" customFormat="1">
      <c r="B23" s="234"/>
      <c r="C23" s="235"/>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7"/>
    </row>
    <row r="24" spans="2:29" s="15" customFormat="1">
      <c r="B24" s="234"/>
      <c r="C24" s="235"/>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8"/>
    </row>
    <row r="25" spans="2:29" s="15" customFormat="1">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row>
    <row r="26" spans="2:29" s="15" customFormat="1">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row>
    <row r="27" spans="2:29" s="15" customFormat="1">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row>
    <row r="28" spans="2:29" s="15" customFormat="1">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row>
    <row r="29" spans="2:29" s="15" customFormat="1">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row>
    <row r="30" spans="2:29" s="15" customFormat="1">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row>
    <row r="31" spans="2:29" s="15" customFormat="1">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row>
    <row r="32" spans="2:29" s="15" customFormat="1">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row>
    <row r="33" spans="2:30" s="15" customFormat="1">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row>
    <row r="34" spans="2:30" s="15" customFormat="1">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row>
    <row r="35" spans="2:30" s="15" customFormat="1">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row>
    <row r="36" spans="2:30" s="15" customFormat="1">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row>
    <row r="37" spans="2:30" s="15" customFormat="1">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row>
    <row r="38" spans="2:30" s="15" customFormat="1">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row>
    <row r="39" spans="2:30" s="15" customFormat="1">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row>
    <row r="40" spans="2:30" s="15" customFormat="1">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row>
    <row r="42" spans="2:30" ht="18.75">
      <c r="B42" s="208" t="s">
        <v>296</v>
      </c>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127" t="s">
        <v>8</v>
      </c>
      <c r="AD42" s="127"/>
    </row>
    <row r="43" spans="2:30" s="10" customFormat="1" ht="5.0999999999999996" customHeight="1">
      <c r="B43" s="11"/>
      <c r="C43" s="11"/>
      <c r="D43" s="11"/>
      <c r="E43" s="11"/>
      <c r="F43" s="11"/>
      <c r="G43" s="12"/>
    </row>
    <row r="44" spans="2:30">
      <c r="B44" s="132"/>
      <c r="C44" s="17" t="s">
        <v>228</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2">
        <v>0</v>
      </c>
      <c r="AC44" s="133"/>
      <c r="AD44" s="133"/>
    </row>
    <row r="45" spans="2:30" ht="15.75" customHeight="1">
      <c r="B45" s="234" t="str">
        <f>$B$42&amp;" - "&amp;C45</f>
        <v>Lighting - Interior Lighting</v>
      </c>
      <c r="C45" s="235" t="s">
        <v>602</v>
      </c>
      <c r="D45" s="16" t="s">
        <v>293</v>
      </c>
      <c r="E45" s="101">
        <v>6.25E-2</v>
      </c>
      <c r="F45" s="101">
        <v>6.25E-2</v>
      </c>
      <c r="G45" s="101">
        <v>6.25E-2</v>
      </c>
      <c r="H45" s="101">
        <v>6.25E-2</v>
      </c>
      <c r="I45" s="101">
        <v>0.1875</v>
      </c>
      <c r="J45" s="101">
        <v>0.390625</v>
      </c>
      <c r="K45" s="101">
        <v>0.4375</v>
      </c>
      <c r="L45" s="101">
        <v>0.390625</v>
      </c>
      <c r="M45" s="101">
        <v>0.171875</v>
      </c>
      <c r="N45" s="101">
        <v>0.1171875</v>
      </c>
      <c r="O45" s="101">
        <v>0.1171875</v>
      </c>
      <c r="P45" s="101">
        <v>0.1171875</v>
      </c>
      <c r="Q45" s="101">
        <v>0.1171875</v>
      </c>
      <c r="R45" s="101">
        <v>0.1171875</v>
      </c>
      <c r="S45" s="101">
        <v>0.1171875</v>
      </c>
      <c r="T45" s="101">
        <v>0.203125</v>
      </c>
      <c r="U45" s="101">
        <v>0.4375</v>
      </c>
      <c r="V45" s="101">
        <v>0.609375</v>
      </c>
      <c r="W45" s="101">
        <v>0.8203125</v>
      </c>
      <c r="X45" s="101">
        <v>0.984375</v>
      </c>
      <c r="Y45" s="101">
        <v>1</v>
      </c>
      <c r="Z45" s="101">
        <v>0.6875</v>
      </c>
      <c r="AA45" s="101">
        <v>0.3828125</v>
      </c>
      <c r="AB45" s="101">
        <v>0.15625</v>
      </c>
      <c r="AC45" s="236" t="s">
        <v>580</v>
      </c>
      <c r="AD45" s="133"/>
    </row>
    <row r="46" spans="2:30">
      <c r="B46" s="234"/>
      <c r="C46" s="235"/>
      <c r="D46" s="16" t="s">
        <v>294</v>
      </c>
      <c r="E46" s="101">
        <v>6.25E-2</v>
      </c>
      <c r="F46" s="101">
        <v>6.25E-2</v>
      </c>
      <c r="G46" s="101">
        <v>6.25E-2</v>
      </c>
      <c r="H46" s="101">
        <v>6.25E-2</v>
      </c>
      <c r="I46" s="101">
        <v>0.1875</v>
      </c>
      <c r="J46" s="101">
        <v>0.390625</v>
      </c>
      <c r="K46" s="101">
        <v>0.4375</v>
      </c>
      <c r="L46" s="101">
        <v>0.390625</v>
      </c>
      <c r="M46" s="101">
        <v>0.171875</v>
      </c>
      <c r="N46" s="101">
        <v>0.1171875</v>
      </c>
      <c r="O46" s="101">
        <v>0.1171875</v>
      </c>
      <c r="P46" s="101">
        <v>0.1171875</v>
      </c>
      <c r="Q46" s="101">
        <v>0.1171875</v>
      </c>
      <c r="R46" s="101">
        <v>0.1171875</v>
      </c>
      <c r="S46" s="101">
        <v>0.1171875</v>
      </c>
      <c r="T46" s="101">
        <v>0.203125</v>
      </c>
      <c r="U46" s="101">
        <v>0.4375</v>
      </c>
      <c r="V46" s="101">
        <v>0.609375</v>
      </c>
      <c r="W46" s="101">
        <v>0.8203125</v>
      </c>
      <c r="X46" s="101">
        <v>0.984375</v>
      </c>
      <c r="Y46" s="101">
        <v>1</v>
      </c>
      <c r="Z46" s="101">
        <v>0.6875</v>
      </c>
      <c r="AA46" s="101">
        <v>0.3828125</v>
      </c>
      <c r="AB46" s="101">
        <v>0.15625</v>
      </c>
      <c r="AC46" s="237"/>
      <c r="AD46" s="133"/>
    </row>
    <row r="47" spans="2:30">
      <c r="B47" s="234"/>
      <c r="C47" s="235"/>
      <c r="D47" s="16" t="s">
        <v>295</v>
      </c>
      <c r="E47" s="101">
        <v>6.25E-2</v>
      </c>
      <c r="F47" s="101">
        <v>6.25E-2</v>
      </c>
      <c r="G47" s="101">
        <v>6.25E-2</v>
      </c>
      <c r="H47" s="101">
        <v>6.25E-2</v>
      </c>
      <c r="I47" s="101">
        <v>0.1875</v>
      </c>
      <c r="J47" s="101">
        <v>0.390625</v>
      </c>
      <c r="K47" s="101">
        <v>0.4375</v>
      </c>
      <c r="L47" s="101">
        <v>0.390625</v>
      </c>
      <c r="M47" s="101">
        <v>0.171875</v>
      </c>
      <c r="N47" s="101">
        <v>0.1171875</v>
      </c>
      <c r="O47" s="101">
        <v>0.1171875</v>
      </c>
      <c r="P47" s="101">
        <v>0.1171875</v>
      </c>
      <c r="Q47" s="101">
        <v>0.1171875</v>
      </c>
      <c r="R47" s="101">
        <v>0.1171875</v>
      </c>
      <c r="S47" s="101">
        <v>0.1171875</v>
      </c>
      <c r="T47" s="101">
        <v>0.203125</v>
      </c>
      <c r="U47" s="101">
        <v>0.4375</v>
      </c>
      <c r="V47" s="101">
        <v>0.609375</v>
      </c>
      <c r="W47" s="101">
        <v>0.8203125</v>
      </c>
      <c r="X47" s="101">
        <v>0.984375</v>
      </c>
      <c r="Y47" s="101">
        <v>1</v>
      </c>
      <c r="Z47" s="101">
        <v>0.6875</v>
      </c>
      <c r="AA47" s="101">
        <v>0.3828125</v>
      </c>
      <c r="AB47" s="101">
        <v>0.15625</v>
      </c>
      <c r="AC47" s="238"/>
      <c r="AD47" s="133"/>
    </row>
    <row r="48" spans="2:30" ht="15.75" customHeight="1">
      <c r="B48" s="234" t="str">
        <f>$B$42&amp;" - "&amp;C48</f>
        <v>Lighting - Exterior Lighting</v>
      </c>
      <c r="C48" s="235" t="s">
        <v>603</v>
      </c>
      <c r="D48" s="16" t="s">
        <v>293</v>
      </c>
      <c r="E48" s="101">
        <v>1</v>
      </c>
      <c r="F48" s="101">
        <v>1</v>
      </c>
      <c r="G48" s="101">
        <v>1</v>
      </c>
      <c r="H48" s="101">
        <v>1</v>
      </c>
      <c r="I48" s="101">
        <v>1</v>
      </c>
      <c r="J48" s="101">
        <v>1</v>
      </c>
      <c r="K48" s="101">
        <v>0</v>
      </c>
      <c r="L48" s="101">
        <v>0</v>
      </c>
      <c r="M48" s="101">
        <v>0</v>
      </c>
      <c r="N48" s="101">
        <v>0</v>
      </c>
      <c r="O48" s="101">
        <v>0</v>
      </c>
      <c r="P48" s="101">
        <v>0</v>
      </c>
      <c r="Q48" s="101">
        <v>0</v>
      </c>
      <c r="R48" s="101">
        <v>0</v>
      </c>
      <c r="S48" s="101">
        <v>0</v>
      </c>
      <c r="T48" s="101">
        <v>0</v>
      </c>
      <c r="U48" s="101">
        <v>0</v>
      </c>
      <c r="V48" s="101">
        <v>0</v>
      </c>
      <c r="W48" s="101">
        <v>1</v>
      </c>
      <c r="X48" s="101">
        <v>1</v>
      </c>
      <c r="Y48" s="101">
        <v>1</v>
      </c>
      <c r="Z48" s="101">
        <v>1</v>
      </c>
      <c r="AA48" s="101">
        <v>1</v>
      </c>
      <c r="AB48" s="101">
        <v>1</v>
      </c>
      <c r="AC48" s="236" t="s">
        <v>580</v>
      </c>
      <c r="AD48" s="133"/>
    </row>
    <row r="49" spans="2:29">
      <c r="B49" s="234"/>
      <c r="C49" s="235"/>
      <c r="D49" s="16" t="s">
        <v>294</v>
      </c>
      <c r="E49" s="101">
        <v>1</v>
      </c>
      <c r="F49" s="101">
        <v>1</v>
      </c>
      <c r="G49" s="101">
        <v>1</v>
      </c>
      <c r="H49" s="101">
        <v>1</v>
      </c>
      <c r="I49" s="101">
        <v>1</v>
      </c>
      <c r="J49" s="101">
        <v>1</v>
      </c>
      <c r="K49" s="101">
        <v>0</v>
      </c>
      <c r="L49" s="101">
        <v>0</v>
      </c>
      <c r="M49" s="101">
        <v>0</v>
      </c>
      <c r="N49" s="101">
        <v>0</v>
      </c>
      <c r="O49" s="101">
        <v>0</v>
      </c>
      <c r="P49" s="101">
        <v>0</v>
      </c>
      <c r="Q49" s="101">
        <v>0</v>
      </c>
      <c r="R49" s="101">
        <v>0</v>
      </c>
      <c r="S49" s="101">
        <v>0</v>
      </c>
      <c r="T49" s="101">
        <v>0</v>
      </c>
      <c r="U49" s="101">
        <v>0</v>
      </c>
      <c r="V49" s="101">
        <v>0</v>
      </c>
      <c r="W49" s="101">
        <v>1</v>
      </c>
      <c r="X49" s="101">
        <v>1</v>
      </c>
      <c r="Y49" s="101">
        <v>1</v>
      </c>
      <c r="Z49" s="101">
        <v>1</v>
      </c>
      <c r="AA49" s="101">
        <v>1</v>
      </c>
      <c r="AB49" s="101">
        <v>1</v>
      </c>
      <c r="AC49" s="237"/>
    </row>
    <row r="50" spans="2:29">
      <c r="B50" s="234"/>
      <c r="C50" s="235"/>
      <c r="D50" s="16" t="s">
        <v>295</v>
      </c>
      <c r="E50" s="101">
        <v>1</v>
      </c>
      <c r="F50" s="101">
        <v>1</v>
      </c>
      <c r="G50" s="101">
        <v>1</v>
      </c>
      <c r="H50" s="101">
        <v>1</v>
      </c>
      <c r="I50" s="101">
        <v>1</v>
      </c>
      <c r="J50" s="101">
        <v>1</v>
      </c>
      <c r="K50" s="101">
        <v>0</v>
      </c>
      <c r="L50" s="101">
        <v>0</v>
      </c>
      <c r="M50" s="101">
        <v>0</v>
      </c>
      <c r="N50" s="101">
        <v>0</v>
      </c>
      <c r="O50" s="101">
        <v>0</v>
      </c>
      <c r="P50" s="101">
        <v>0</v>
      </c>
      <c r="Q50" s="101">
        <v>0</v>
      </c>
      <c r="R50" s="101">
        <v>0</v>
      </c>
      <c r="S50" s="101">
        <v>0</v>
      </c>
      <c r="T50" s="101">
        <v>0</v>
      </c>
      <c r="U50" s="101">
        <v>0</v>
      </c>
      <c r="V50" s="101">
        <v>0</v>
      </c>
      <c r="W50" s="101">
        <v>1</v>
      </c>
      <c r="X50" s="101">
        <v>1</v>
      </c>
      <c r="Y50" s="101">
        <v>1</v>
      </c>
      <c r="Z50" s="101">
        <v>1</v>
      </c>
      <c r="AA50" s="101">
        <v>1</v>
      </c>
      <c r="AB50" s="101">
        <v>1</v>
      </c>
      <c r="AC50" s="238"/>
    </row>
    <row r="51" spans="2:29">
      <c r="B51" s="234" t="str">
        <f>$B$42&amp;" - "&amp;C51</f>
        <v xml:space="preserve">Lighting - </v>
      </c>
      <c r="C51" s="235"/>
      <c r="D51" s="16" t="s">
        <v>293</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6"/>
    </row>
    <row r="52" spans="2:29">
      <c r="B52" s="234"/>
      <c r="C52" s="235"/>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7"/>
    </row>
    <row r="53" spans="2:29">
      <c r="B53" s="234"/>
      <c r="C53" s="235"/>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8"/>
    </row>
    <row r="54" spans="2:29" s="15" customFormat="1">
      <c r="B54" s="234" t="str">
        <f>$B$42&amp;" - "&amp;C54</f>
        <v xml:space="preserve">Lighting - </v>
      </c>
      <c r="C54" s="235"/>
      <c r="D54" s="16" t="s">
        <v>293</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6"/>
    </row>
    <row r="55" spans="2:29" s="15" customFormat="1">
      <c r="B55" s="234"/>
      <c r="C55" s="235"/>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7"/>
    </row>
    <row r="56" spans="2:29" s="15" customFormat="1">
      <c r="B56" s="234"/>
      <c r="C56" s="235"/>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8"/>
    </row>
    <row r="57" spans="2:29" s="15" customFormat="1">
      <c r="B57" s="234" t="str">
        <f>$B$42&amp;" - "&amp;C57</f>
        <v xml:space="preserve">Lighting - </v>
      </c>
      <c r="C57" s="235"/>
      <c r="D57" s="16" t="s">
        <v>293</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6"/>
    </row>
    <row r="58" spans="2:29" s="15" customFormat="1">
      <c r="B58" s="234"/>
      <c r="C58" s="235"/>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7"/>
    </row>
    <row r="59" spans="2:29" s="15" customFormat="1">
      <c r="B59" s="234"/>
      <c r="C59" s="235"/>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8"/>
    </row>
    <row r="60" spans="2:29" s="15" customFormat="1">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row>
    <row r="61" spans="2:29" s="15" customFormat="1">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row>
    <row r="62" spans="2:29" s="15" customFormat="1">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row>
    <row r="63" spans="2:29" s="15" customFormat="1">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row>
    <row r="64" spans="2:29" s="15" customFormat="1">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row>
    <row r="65" spans="2:30" s="15" customFormat="1">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row>
    <row r="66" spans="2:30" s="15" customFormat="1">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row>
    <row r="67" spans="2:30" s="15" customFormat="1">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row>
    <row r="68" spans="2:30" s="15" customFormat="1">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row>
    <row r="69" spans="2:30" s="15" customFormat="1">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row>
    <row r="70" spans="2:30" s="15" customFormat="1">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row>
    <row r="71" spans="2:30" s="15" customFormat="1">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row>
    <row r="72" spans="2:30" s="15" customFormat="1">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row>
    <row r="73" spans="2:30" s="15" customFormat="1">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row>
    <row r="74" spans="2:30" s="15" customFormat="1">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row>
    <row r="75" spans="2:30" s="15" customFormat="1">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row>
    <row r="76" spans="2:30" s="15" customFormat="1">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row>
    <row r="77" spans="2:30" ht="18.75">
      <c r="B77" s="208" t="s">
        <v>297</v>
      </c>
      <c r="C77" s="208"/>
      <c r="D77" s="208"/>
      <c r="E77" s="208"/>
      <c r="F77" s="208"/>
      <c r="G77" s="208"/>
      <c r="H77" s="208"/>
      <c r="I77" s="208"/>
      <c r="J77" s="208"/>
      <c r="K77" s="208"/>
      <c r="L77" s="208"/>
      <c r="M77" s="208"/>
      <c r="N77" s="208"/>
      <c r="O77" s="208"/>
      <c r="P77" s="208"/>
      <c r="Q77" s="208"/>
      <c r="R77" s="208"/>
      <c r="S77" s="208"/>
      <c r="T77" s="208"/>
      <c r="U77" s="208"/>
      <c r="V77" s="208"/>
      <c r="W77" s="208"/>
      <c r="X77" s="208"/>
      <c r="Y77" s="208"/>
      <c r="Z77" s="208"/>
      <c r="AA77" s="208"/>
      <c r="AB77" s="208"/>
      <c r="AC77" s="127" t="s">
        <v>8</v>
      </c>
      <c r="AD77" s="127"/>
    </row>
    <row r="78" spans="2:30" s="10" customFormat="1" ht="5.0999999999999996" customHeight="1">
      <c r="B78" s="11"/>
      <c r="C78" s="11"/>
      <c r="D78" s="11"/>
      <c r="E78" s="11"/>
      <c r="F78" s="11"/>
      <c r="G78" s="12"/>
    </row>
    <row r="79" spans="2:30">
      <c r="B79" s="132"/>
      <c r="C79" s="17" t="s">
        <v>228</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2">
        <v>0</v>
      </c>
      <c r="AC79" s="133"/>
      <c r="AD79" s="133"/>
    </row>
    <row r="80" spans="2:30" ht="15.75" customHeight="1">
      <c r="B80" s="234" t="str">
        <f>$B$77&amp;" - "&amp;C80</f>
        <v>Receptacles - Refrigerator</v>
      </c>
      <c r="C80" s="235" t="s">
        <v>582</v>
      </c>
      <c r="D80" s="16" t="s">
        <v>293</v>
      </c>
      <c r="E80" s="101">
        <v>0.8</v>
      </c>
      <c r="F80" s="101">
        <v>0.78300000000000003</v>
      </c>
      <c r="G80" s="101">
        <v>0.76600000000000001</v>
      </c>
      <c r="H80" s="101">
        <v>0.74199999999999999</v>
      </c>
      <c r="I80" s="101">
        <v>0.73099999999999998</v>
      </c>
      <c r="J80" s="101">
        <v>0.73099999999999998</v>
      </c>
      <c r="K80" s="101">
        <v>0.76</v>
      </c>
      <c r="L80" s="101">
        <v>0.8</v>
      </c>
      <c r="M80" s="101">
        <v>0.82</v>
      </c>
      <c r="N80" s="101">
        <v>0.83</v>
      </c>
      <c r="O80" s="101">
        <v>0.8</v>
      </c>
      <c r="P80" s="101">
        <v>0.8</v>
      </c>
      <c r="Q80" s="101">
        <v>0.84</v>
      </c>
      <c r="R80" s="101">
        <v>0.84</v>
      </c>
      <c r="S80" s="101">
        <v>0.83</v>
      </c>
      <c r="T80" s="101">
        <v>0.84</v>
      </c>
      <c r="U80" s="101">
        <v>0.89</v>
      </c>
      <c r="V80" s="101">
        <v>0.97</v>
      </c>
      <c r="W80" s="101">
        <v>1</v>
      </c>
      <c r="X80" s="101">
        <v>0.97</v>
      </c>
      <c r="Y80" s="101">
        <v>0.94</v>
      </c>
      <c r="Z80" s="101">
        <v>0.93</v>
      </c>
      <c r="AA80" s="101">
        <v>0.89</v>
      </c>
      <c r="AB80" s="101">
        <v>0.83</v>
      </c>
      <c r="AC80" s="236" t="s">
        <v>580</v>
      </c>
      <c r="AD80" s="133"/>
    </row>
    <row r="81" spans="2:29">
      <c r="B81" s="234"/>
      <c r="C81" s="235"/>
      <c r="D81" s="16" t="s">
        <v>294</v>
      </c>
      <c r="E81" s="101">
        <v>0.8</v>
      </c>
      <c r="F81" s="101">
        <v>0.78300000000000003</v>
      </c>
      <c r="G81" s="101">
        <v>0.76600000000000001</v>
      </c>
      <c r="H81" s="101">
        <v>0.74199999999999999</v>
      </c>
      <c r="I81" s="101">
        <v>0.73099999999999998</v>
      </c>
      <c r="J81" s="101">
        <v>0.73099999999999998</v>
      </c>
      <c r="K81" s="101">
        <v>0.76</v>
      </c>
      <c r="L81" s="101">
        <v>0.8</v>
      </c>
      <c r="M81" s="101">
        <v>0.82</v>
      </c>
      <c r="N81" s="101">
        <v>0.83</v>
      </c>
      <c r="O81" s="101">
        <v>0.8</v>
      </c>
      <c r="P81" s="101">
        <v>0.8</v>
      </c>
      <c r="Q81" s="101">
        <v>0.84</v>
      </c>
      <c r="R81" s="101">
        <v>0.84</v>
      </c>
      <c r="S81" s="101">
        <v>0.83</v>
      </c>
      <c r="T81" s="101">
        <v>0.84</v>
      </c>
      <c r="U81" s="101">
        <v>0.89</v>
      </c>
      <c r="V81" s="101">
        <v>0.97</v>
      </c>
      <c r="W81" s="101">
        <v>1</v>
      </c>
      <c r="X81" s="101">
        <v>0.97</v>
      </c>
      <c r="Y81" s="101">
        <v>0.94</v>
      </c>
      <c r="Z81" s="101">
        <v>0.93</v>
      </c>
      <c r="AA81" s="101">
        <v>0.89</v>
      </c>
      <c r="AB81" s="101">
        <v>0.83</v>
      </c>
      <c r="AC81" s="237"/>
    </row>
    <row r="82" spans="2:29">
      <c r="B82" s="234"/>
      <c r="C82" s="235"/>
      <c r="D82" s="16" t="s">
        <v>295</v>
      </c>
      <c r="E82" s="101">
        <v>0.8</v>
      </c>
      <c r="F82" s="101">
        <v>0.78300000000000003</v>
      </c>
      <c r="G82" s="101">
        <v>0.76600000000000001</v>
      </c>
      <c r="H82" s="101">
        <v>0.74199999999999999</v>
      </c>
      <c r="I82" s="101">
        <v>0.73099999999999998</v>
      </c>
      <c r="J82" s="101">
        <v>0.73099999999999998</v>
      </c>
      <c r="K82" s="101">
        <v>0.76</v>
      </c>
      <c r="L82" s="101">
        <v>0.8</v>
      </c>
      <c r="M82" s="101">
        <v>0.82</v>
      </c>
      <c r="N82" s="101">
        <v>0.83</v>
      </c>
      <c r="O82" s="101">
        <v>0.8</v>
      </c>
      <c r="P82" s="101">
        <v>0.8</v>
      </c>
      <c r="Q82" s="101">
        <v>0.84</v>
      </c>
      <c r="R82" s="101">
        <v>0.84</v>
      </c>
      <c r="S82" s="101">
        <v>0.83</v>
      </c>
      <c r="T82" s="101">
        <v>0.84</v>
      </c>
      <c r="U82" s="101">
        <v>0.89</v>
      </c>
      <c r="V82" s="101">
        <v>0.97</v>
      </c>
      <c r="W82" s="101">
        <v>1</v>
      </c>
      <c r="X82" s="101">
        <v>0.97</v>
      </c>
      <c r="Y82" s="101">
        <v>0.94</v>
      </c>
      <c r="Z82" s="101">
        <v>0.93</v>
      </c>
      <c r="AA82" s="101">
        <v>0.89</v>
      </c>
      <c r="AB82" s="101">
        <v>0.83</v>
      </c>
      <c r="AC82" s="238"/>
    </row>
    <row r="83" spans="2:29" ht="15.75" customHeight="1">
      <c r="B83" s="234" t="str">
        <f>$B$77&amp;" - "&amp;C83</f>
        <v>Receptacles - Clothes Washer</v>
      </c>
      <c r="C83" s="235" t="s">
        <v>583</v>
      </c>
      <c r="D83" s="16" t="s">
        <v>293</v>
      </c>
      <c r="E83" s="101">
        <v>8.8999999999999996E-2</v>
      </c>
      <c r="F83" s="101">
        <v>7.0000000000000007E-2</v>
      </c>
      <c r="G83" s="101">
        <v>3.5000000000000003E-2</v>
      </c>
      <c r="H83" s="101">
        <v>3.5000000000000003E-2</v>
      </c>
      <c r="I83" s="101">
        <v>7.0000000000000007E-2</v>
      </c>
      <c r="J83" s="101">
        <v>0.11</v>
      </c>
      <c r="K83" s="101">
        <v>0.21</v>
      </c>
      <c r="L83" s="101">
        <v>0.46</v>
      </c>
      <c r="M83" s="101">
        <v>0.69</v>
      </c>
      <c r="N83" s="101">
        <v>0.82</v>
      </c>
      <c r="O83" s="101">
        <v>0.8</v>
      </c>
      <c r="P83" s="101">
        <v>0.71</v>
      </c>
      <c r="Q83" s="101">
        <v>0.64</v>
      </c>
      <c r="R83" s="101">
        <v>0.56999999999999995</v>
      </c>
      <c r="S83" s="101">
        <v>0.5</v>
      </c>
      <c r="T83" s="101">
        <v>0.46</v>
      </c>
      <c r="U83" s="101">
        <v>0.48</v>
      </c>
      <c r="V83" s="101">
        <v>0.46</v>
      </c>
      <c r="W83" s="101">
        <v>0.46</v>
      </c>
      <c r="X83" s="101">
        <v>0.46</v>
      </c>
      <c r="Y83" s="101">
        <v>0.46</v>
      </c>
      <c r="Z83" s="101">
        <v>0.44</v>
      </c>
      <c r="AA83" s="101">
        <v>0.3</v>
      </c>
      <c r="AB83" s="101">
        <v>0.16</v>
      </c>
      <c r="AC83" s="236" t="s">
        <v>580</v>
      </c>
    </row>
    <row r="84" spans="2:29">
      <c r="B84" s="234"/>
      <c r="C84" s="235"/>
      <c r="D84" s="16" t="s">
        <v>294</v>
      </c>
      <c r="E84" s="101">
        <v>0.11</v>
      </c>
      <c r="F84" s="101">
        <v>0.09</v>
      </c>
      <c r="G84" s="101">
        <v>0.04</v>
      </c>
      <c r="H84" s="101">
        <v>0.04</v>
      </c>
      <c r="I84" s="101">
        <v>0.09</v>
      </c>
      <c r="J84" s="101">
        <v>0.13</v>
      </c>
      <c r="K84" s="101">
        <v>0.26</v>
      </c>
      <c r="L84" s="101">
        <v>0.56999999999999995</v>
      </c>
      <c r="M84" s="101">
        <v>0.85</v>
      </c>
      <c r="N84" s="101">
        <v>1</v>
      </c>
      <c r="O84" s="101">
        <v>0.98</v>
      </c>
      <c r="P84" s="101">
        <v>0.87</v>
      </c>
      <c r="Q84" s="101">
        <v>0.78</v>
      </c>
      <c r="R84" s="101">
        <v>0.7</v>
      </c>
      <c r="S84" s="101">
        <v>0.61</v>
      </c>
      <c r="T84" s="101">
        <v>0.56999999999999995</v>
      </c>
      <c r="U84" s="101">
        <v>0.59</v>
      </c>
      <c r="V84" s="101">
        <v>0.56999999999999995</v>
      </c>
      <c r="W84" s="101">
        <v>0.56999999999999995</v>
      </c>
      <c r="X84" s="101">
        <v>0.56999999999999995</v>
      </c>
      <c r="Y84" s="101">
        <v>0.56999999999999995</v>
      </c>
      <c r="Z84" s="101">
        <v>0.54</v>
      </c>
      <c r="AA84" s="101">
        <v>0.37</v>
      </c>
      <c r="AB84" s="101">
        <v>0.2</v>
      </c>
      <c r="AC84" s="237"/>
    </row>
    <row r="85" spans="2:29">
      <c r="B85" s="234"/>
      <c r="C85" s="235"/>
      <c r="D85" s="16" t="s">
        <v>295</v>
      </c>
      <c r="E85" s="101">
        <v>0.11</v>
      </c>
      <c r="F85" s="101">
        <v>0.09</v>
      </c>
      <c r="G85" s="101">
        <v>0.04</v>
      </c>
      <c r="H85" s="101">
        <v>0.04</v>
      </c>
      <c r="I85" s="101">
        <v>0.09</v>
      </c>
      <c r="J85" s="101">
        <v>0.13</v>
      </c>
      <c r="K85" s="101">
        <v>0.26</v>
      </c>
      <c r="L85" s="101">
        <v>0.56999999999999995</v>
      </c>
      <c r="M85" s="101">
        <v>0.85</v>
      </c>
      <c r="N85" s="101">
        <v>1</v>
      </c>
      <c r="O85" s="101">
        <v>0.98</v>
      </c>
      <c r="P85" s="101">
        <v>0.87</v>
      </c>
      <c r="Q85" s="101">
        <v>0.78</v>
      </c>
      <c r="R85" s="101">
        <v>0.7</v>
      </c>
      <c r="S85" s="101">
        <v>0.61</v>
      </c>
      <c r="T85" s="101">
        <v>0.56999999999999995</v>
      </c>
      <c r="U85" s="101">
        <v>0.59</v>
      </c>
      <c r="V85" s="101">
        <v>0.56999999999999995</v>
      </c>
      <c r="W85" s="101">
        <v>0.56999999999999995</v>
      </c>
      <c r="X85" s="101">
        <v>0.56999999999999995</v>
      </c>
      <c r="Y85" s="101">
        <v>0.56999999999999995</v>
      </c>
      <c r="Z85" s="101">
        <v>0.54</v>
      </c>
      <c r="AA85" s="101">
        <v>0.37</v>
      </c>
      <c r="AB85" s="101">
        <v>0.2</v>
      </c>
      <c r="AC85" s="238"/>
    </row>
    <row r="86" spans="2:29">
      <c r="B86" s="234" t="str">
        <f>$B$77&amp;" - "&amp;C86</f>
        <v>Receptacles - Clothes Dryer</v>
      </c>
      <c r="C86" s="235" t="s">
        <v>584</v>
      </c>
      <c r="D86" s="16" t="s">
        <v>293</v>
      </c>
      <c r="E86" s="101">
        <v>0.1</v>
      </c>
      <c r="F86" s="101">
        <v>0.06</v>
      </c>
      <c r="G86" s="101">
        <v>0.04</v>
      </c>
      <c r="H86" s="101">
        <v>0.02</v>
      </c>
      <c r="I86" s="101">
        <v>0.04</v>
      </c>
      <c r="J86" s="101">
        <v>0.06</v>
      </c>
      <c r="K86" s="101">
        <v>0.16</v>
      </c>
      <c r="L86" s="101">
        <v>0.32</v>
      </c>
      <c r="M86" s="101">
        <v>0.49</v>
      </c>
      <c r="N86" s="101">
        <v>0.69</v>
      </c>
      <c r="O86" s="101">
        <v>0.79</v>
      </c>
      <c r="P86" s="101">
        <v>0.82</v>
      </c>
      <c r="Q86" s="101">
        <v>0.75</v>
      </c>
      <c r="R86" s="101">
        <v>0.68</v>
      </c>
      <c r="S86" s="101">
        <v>0.61</v>
      </c>
      <c r="T86" s="101">
        <v>0.57999999999999996</v>
      </c>
      <c r="U86" s="101">
        <v>0.56000000000000005</v>
      </c>
      <c r="V86" s="101">
        <v>0.55000000000000004</v>
      </c>
      <c r="W86" s="101">
        <v>0.52</v>
      </c>
      <c r="X86" s="101">
        <v>0.51</v>
      </c>
      <c r="Y86" s="101">
        <v>0.53</v>
      </c>
      <c r="Z86" s="101">
        <v>0.55000000000000004</v>
      </c>
      <c r="AA86" s="101">
        <v>0.44</v>
      </c>
      <c r="AB86" s="101">
        <v>0.24</v>
      </c>
      <c r="AC86" s="236" t="s">
        <v>580</v>
      </c>
    </row>
    <row r="87" spans="2:29">
      <c r="B87" s="234"/>
      <c r="C87" s="235"/>
      <c r="D87" s="16" t="s">
        <v>294</v>
      </c>
      <c r="E87" s="101">
        <v>0.12</v>
      </c>
      <c r="F87" s="101">
        <v>7.0000000000000007E-2</v>
      </c>
      <c r="G87" s="101">
        <v>0.05</v>
      </c>
      <c r="H87" s="101">
        <v>0.02</v>
      </c>
      <c r="I87" s="101">
        <v>0.05</v>
      </c>
      <c r="J87" s="101">
        <v>7.0000000000000007E-2</v>
      </c>
      <c r="K87" s="101">
        <v>0.2</v>
      </c>
      <c r="L87" s="101">
        <v>0.39</v>
      </c>
      <c r="M87" s="101">
        <v>0.6</v>
      </c>
      <c r="N87" s="101">
        <v>0.84</v>
      </c>
      <c r="O87" s="101">
        <v>0.96</v>
      </c>
      <c r="P87" s="101">
        <v>1</v>
      </c>
      <c r="Q87" s="101">
        <v>0.91</v>
      </c>
      <c r="R87" s="101">
        <v>0.83</v>
      </c>
      <c r="S87" s="101">
        <v>0.75</v>
      </c>
      <c r="T87" s="101">
        <v>0.71</v>
      </c>
      <c r="U87" s="101">
        <v>0.68</v>
      </c>
      <c r="V87" s="101">
        <v>0.67</v>
      </c>
      <c r="W87" s="101">
        <v>0.63</v>
      </c>
      <c r="X87" s="101">
        <v>0.62</v>
      </c>
      <c r="Y87" s="101">
        <v>0.65</v>
      </c>
      <c r="Z87" s="101">
        <v>0.67</v>
      </c>
      <c r="AA87" s="101">
        <v>0.54</v>
      </c>
      <c r="AB87" s="101">
        <v>0.28999999999999998</v>
      </c>
      <c r="AC87" s="237"/>
    </row>
    <row r="88" spans="2:29">
      <c r="B88" s="234"/>
      <c r="C88" s="235"/>
      <c r="D88" s="16" t="s">
        <v>295</v>
      </c>
      <c r="E88" s="101">
        <v>0.12</v>
      </c>
      <c r="F88" s="101">
        <v>7.0000000000000007E-2</v>
      </c>
      <c r="G88" s="101">
        <v>0.05</v>
      </c>
      <c r="H88" s="101">
        <v>0.02</v>
      </c>
      <c r="I88" s="101">
        <v>0.05</v>
      </c>
      <c r="J88" s="101">
        <v>7.0000000000000007E-2</v>
      </c>
      <c r="K88" s="101">
        <v>0.2</v>
      </c>
      <c r="L88" s="101">
        <v>0.39</v>
      </c>
      <c r="M88" s="101">
        <v>0.6</v>
      </c>
      <c r="N88" s="101">
        <v>0.84</v>
      </c>
      <c r="O88" s="101">
        <v>0.96</v>
      </c>
      <c r="P88" s="101">
        <v>1</v>
      </c>
      <c r="Q88" s="101">
        <v>0.91</v>
      </c>
      <c r="R88" s="101">
        <v>0.83</v>
      </c>
      <c r="S88" s="101">
        <v>0.75</v>
      </c>
      <c r="T88" s="101">
        <v>0.71</v>
      </c>
      <c r="U88" s="101">
        <v>0.68</v>
      </c>
      <c r="V88" s="101">
        <v>0.67</v>
      </c>
      <c r="W88" s="101">
        <v>0.63</v>
      </c>
      <c r="X88" s="101">
        <v>0.62</v>
      </c>
      <c r="Y88" s="101">
        <v>0.65</v>
      </c>
      <c r="Z88" s="101">
        <v>0.67</v>
      </c>
      <c r="AA88" s="101">
        <v>0.54</v>
      </c>
      <c r="AB88" s="101">
        <v>0.28999999999999998</v>
      </c>
      <c r="AC88" s="238"/>
    </row>
    <row r="89" spans="2:29" s="15" customFormat="1">
      <c r="B89" s="234" t="str">
        <f>$B$77&amp;" - "&amp;C89</f>
        <v>Receptacles - Dishwasher</v>
      </c>
      <c r="C89" s="235" t="s">
        <v>585</v>
      </c>
      <c r="D89" s="16" t="s">
        <v>293</v>
      </c>
      <c r="E89" s="101">
        <v>0.13</v>
      </c>
      <c r="F89" s="101">
        <v>0.06</v>
      </c>
      <c r="G89" s="101">
        <v>0.04</v>
      </c>
      <c r="H89" s="101">
        <v>0.03</v>
      </c>
      <c r="I89" s="101">
        <v>0.03</v>
      </c>
      <c r="J89" s="101">
        <v>0.09</v>
      </c>
      <c r="K89" s="101">
        <v>0.17</v>
      </c>
      <c r="L89" s="101">
        <v>0.26</v>
      </c>
      <c r="M89" s="101">
        <v>0.49</v>
      </c>
      <c r="N89" s="101">
        <v>0.55000000000000004</v>
      </c>
      <c r="O89" s="101">
        <v>0.47</v>
      </c>
      <c r="P89" s="101">
        <v>0.4</v>
      </c>
      <c r="Q89" s="101">
        <v>0.34</v>
      </c>
      <c r="R89" s="101">
        <v>0.39</v>
      </c>
      <c r="S89" s="101">
        <v>0.32</v>
      </c>
      <c r="T89" s="101">
        <v>0.3</v>
      </c>
      <c r="U89" s="101">
        <v>0.32</v>
      </c>
      <c r="V89" s="101">
        <v>0.42</v>
      </c>
      <c r="W89" s="101">
        <v>0.73</v>
      </c>
      <c r="X89" s="101">
        <v>0.93</v>
      </c>
      <c r="Y89" s="101">
        <v>0.76</v>
      </c>
      <c r="Z89" s="101">
        <v>0.56000000000000005</v>
      </c>
      <c r="AA89" s="101">
        <v>0.37</v>
      </c>
      <c r="AB89" s="101">
        <v>0.26</v>
      </c>
      <c r="AC89" s="236" t="s">
        <v>580</v>
      </c>
    </row>
    <row r="90" spans="2:29" s="15" customFormat="1">
      <c r="B90" s="234"/>
      <c r="C90" s="235"/>
      <c r="D90" s="16" t="s">
        <v>294</v>
      </c>
      <c r="E90" s="101">
        <v>0.14000000000000001</v>
      </c>
      <c r="F90" s="101">
        <v>0.06</v>
      </c>
      <c r="G90" s="101">
        <v>0.05</v>
      </c>
      <c r="H90" s="101">
        <v>0.03</v>
      </c>
      <c r="I90" s="101">
        <v>0.03</v>
      </c>
      <c r="J90" s="101">
        <v>0.09</v>
      </c>
      <c r="K90" s="101">
        <v>0.18</v>
      </c>
      <c r="L90" s="101">
        <v>0.28000000000000003</v>
      </c>
      <c r="M90" s="101">
        <v>0.52</v>
      </c>
      <c r="N90" s="101">
        <v>0.57999999999999996</v>
      </c>
      <c r="O90" s="101">
        <v>0.51</v>
      </c>
      <c r="P90" s="101">
        <v>0.43</v>
      </c>
      <c r="Q90" s="101">
        <v>0.37</v>
      </c>
      <c r="R90" s="101">
        <v>0.42</v>
      </c>
      <c r="S90" s="101">
        <v>0.34</v>
      </c>
      <c r="T90" s="101">
        <v>0.32</v>
      </c>
      <c r="U90" s="101">
        <v>0.34</v>
      </c>
      <c r="V90" s="101">
        <v>0.45</v>
      </c>
      <c r="W90" s="101">
        <v>0.78</v>
      </c>
      <c r="X90" s="101">
        <v>1</v>
      </c>
      <c r="Y90" s="101">
        <v>0.82</v>
      </c>
      <c r="Z90" s="101">
        <v>0.6</v>
      </c>
      <c r="AA90" s="101">
        <v>0.4</v>
      </c>
      <c r="AB90" s="101">
        <v>0.28000000000000003</v>
      </c>
      <c r="AC90" s="237"/>
    </row>
    <row r="91" spans="2:29" s="15" customFormat="1">
      <c r="B91" s="234"/>
      <c r="C91" s="235"/>
      <c r="D91" s="16" t="s">
        <v>295</v>
      </c>
      <c r="E91" s="101">
        <v>0.14000000000000001</v>
      </c>
      <c r="F91" s="101">
        <v>0.06</v>
      </c>
      <c r="G91" s="101">
        <v>0.05</v>
      </c>
      <c r="H91" s="101">
        <v>0.03</v>
      </c>
      <c r="I91" s="101">
        <v>0.03</v>
      </c>
      <c r="J91" s="101">
        <v>0.09</v>
      </c>
      <c r="K91" s="101">
        <v>0.18</v>
      </c>
      <c r="L91" s="101">
        <v>0.28000000000000003</v>
      </c>
      <c r="M91" s="101">
        <v>0.52</v>
      </c>
      <c r="N91" s="101">
        <v>0.57999999999999996</v>
      </c>
      <c r="O91" s="101">
        <v>0.51</v>
      </c>
      <c r="P91" s="101">
        <v>0.43</v>
      </c>
      <c r="Q91" s="101">
        <v>0.37</v>
      </c>
      <c r="R91" s="101">
        <v>0.42</v>
      </c>
      <c r="S91" s="101">
        <v>0.34</v>
      </c>
      <c r="T91" s="101">
        <v>0.32</v>
      </c>
      <c r="U91" s="101">
        <v>0.34</v>
      </c>
      <c r="V91" s="101">
        <v>0.45</v>
      </c>
      <c r="W91" s="101">
        <v>0.78</v>
      </c>
      <c r="X91" s="101">
        <v>1</v>
      </c>
      <c r="Y91" s="101">
        <v>0.82</v>
      </c>
      <c r="Z91" s="101">
        <v>0.6</v>
      </c>
      <c r="AA91" s="101">
        <v>0.4</v>
      </c>
      <c r="AB91" s="101">
        <v>0.28000000000000003</v>
      </c>
      <c r="AC91" s="238"/>
    </row>
    <row r="92" spans="2:29" s="133" customFormat="1">
      <c r="B92" s="234" t="str">
        <f>$B$77&amp;" - "&amp;C92</f>
        <v>Receptacles - Misc Plug Load</v>
      </c>
      <c r="C92" s="235" t="s">
        <v>604</v>
      </c>
      <c r="D92" s="16" t="s">
        <v>293</v>
      </c>
      <c r="E92" s="101">
        <v>0.61</v>
      </c>
      <c r="F92" s="101">
        <v>0.56000000000000005</v>
      </c>
      <c r="G92" s="101">
        <v>0.55000000000000004</v>
      </c>
      <c r="H92" s="101">
        <v>0.55000000000000004</v>
      </c>
      <c r="I92" s="101">
        <v>0.52</v>
      </c>
      <c r="J92" s="101">
        <v>0.59</v>
      </c>
      <c r="K92" s="101">
        <v>0.68</v>
      </c>
      <c r="L92" s="101">
        <v>0.72</v>
      </c>
      <c r="M92" s="101">
        <v>0.61</v>
      </c>
      <c r="N92" s="101">
        <v>0.52</v>
      </c>
      <c r="O92" s="101">
        <v>0.53</v>
      </c>
      <c r="P92" s="101">
        <v>0.53</v>
      </c>
      <c r="Q92" s="101">
        <v>0.52</v>
      </c>
      <c r="R92" s="101">
        <v>0.54</v>
      </c>
      <c r="S92" s="101">
        <v>0.56999999999999995</v>
      </c>
      <c r="T92" s="101">
        <v>0.6</v>
      </c>
      <c r="U92" s="101">
        <v>0.71</v>
      </c>
      <c r="V92" s="101">
        <v>0.86</v>
      </c>
      <c r="W92" s="101">
        <v>0.94</v>
      </c>
      <c r="X92" s="101">
        <v>0.97</v>
      </c>
      <c r="Y92" s="101">
        <v>1</v>
      </c>
      <c r="Z92" s="101">
        <v>0.98</v>
      </c>
      <c r="AA92" s="101">
        <v>0.85</v>
      </c>
      <c r="AB92" s="101">
        <v>0.73</v>
      </c>
      <c r="AC92" s="236" t="s">
        <v>580</v>
      </c>
    </row>
    <row r="93" spans="2:29" s="133" customFormat="1">
      <c r="B93" s="234"/>
      <c r="C93" s="235"/>
      <c r="D93" s="16" t="s">
        <v>294</v>
      </c>
      <c r="E93" s="101">
        <v>0.61</v>
      </c>
      <c r="F93" s="101">
        <v>0.56000000000000005</v>
      </c>
      <c r="G93" s="101">
        <v>0.55000000000000004</v>
      </c>
      <c r="H93" s="101">
        <v>0.55000000000000004</v>
      </c>
      <c r="I93" s="101">
        <v>0.52</v>
      </c>
      <c r="J93" s="101">
        <v>0.59</v>
      </c>
      <c r="K93" s="101">
        <v>0.68</v>
      </c>
      <c r="L93" s="101">
        <v>0.72</v>
      </c>
      <c r="M93" s="101">
        <v>0.61</v>
      </c>
      <c r="N93" s="101">
        <v>0.52</v>
      </c>
      <c r="O93" s="101">
        <v>0.53</v>
      </c>
      <c r="P93" s="101">
        <v>0.53</v>
      </c>
      <c r="Q93" s="101">
        <v>0.52</v>
      </c>
      <c r="R93" s="101">
        <v>0.54</v>
      </c>
      <c r="S93" s="101">
        <v>0.56999999999999995</v>
      </c>
      <c r="T93" s="101">
        <v>0.6</v>
      </c>
      <c r="U93" s="101">
        <v>0.71</v>
      </c>
      <c r="V93" s="101">
        <v>0.86</v>
      </c>
      <c r="W93" s="101">
        <v>0.94</v>
      </c>
      <c r="X93" s="101">
        <v>0.97</v>
      </c>
      <c r="Y93" s="101">
        <v>1</v>
      </c>
      <c r="Z93" s="101">
        <v>0.98</v>
      </c>
      <c r="AA93" s="101">
        <v>0.85</v>
      </c>
      <c r="AB93" s="101">
        <v>0.73</v>
      </c>
      <c r="AC93" s="237"/>
    </row>
    <row r="94" spans="2:29" s="133" customFormat="1">
      <c r="B94" s="234"/>
      <c r="C94" s="235"/>
      <c r="D94" s="16" t="s">
        <v>295</v>
      </c>
      <c r="E94" s="101">
        <v>0.61</v>
      </c>
      <c r="F94" s="101">
        <v>0.56000000000000005</v>
      </c>
      <c r="G94" s="101">
        <v>0.55000000000000004</v>
      </c>
      <c r="H94" s="101">
        <v>0.55000000000000004</v>
      </c>
      <c r="I94" s="101">
        <v>0.52</v>
      </c>
      <c r="J94" s="101">
        <v>0.59</v>
      </c>
      <c r="K94" s="101">
        <v>0.68</v>
      </c>
      <c r="L94" s="101">
        <v>0.72</v>
      </c>
      <c r="M94" s="101">
        <v>0.61</v>
      </c>
      <c r="N94" s="101">
        <v>0.52</v>
      </c>
      <c r="O94" s="101">
        <v>0.53</v>
      </c>
      <c r="P94" s="101">
        <v>0.53</v>
      </c>
      <c r="Q94" s="101">
        <v>0.52</v>
      </c>
      <c r="R94" s="101">
        <v>0.54</v>
      </c>
      <c r="S94" s="101">
        <v>0.56999999999999995</v>
      </c>
      <c r="T94" s="101">
        <v>0.6</v>
      </c>
      <c r="U94" s="101">
        <v>0.71</v>
      </c>
      <c r="V94" s="101">
        <v>0.86</v>
      </c>
      <c r="W94" s="101">
        <v>0.94</v>
      </c>
      <c r="X94" s="101">
        <v>0.97</v>
      </c>
      <c r="Y94" s="101">
        <v>1</v>
      </c>
      <c r="Z94" s="101">
        <v>0.98</v>
      </c>
      <c r="AA94" s="101">
        <v>0.85</v>
      </c>
      <c r="AB94" s="101">
        <v>0.73</v>
      </c>
      <c r="AC94" s="238"/>
    </row>
    <row r="95" spans="2:29" s="15" customFormat="1">
      <c r="B95" s="234" t="str">
        <f>$B$77&amp;" - "&amp;C95</f>
        <v>Receptacles - Always On</v>
      </c>
      <c r="C95" s="235" t="s">
        <v>605</v>
      </c>
      <c r="D95" s="16" t="s">
        <v>293</v>
      </c>
      <c r="E95" s="101">
        <v>1</v>
      </c>
      <c r="F95" s="101">
        <v>1</v>
      </c>
      <c r="G95" s="101">
        <v>1</v>
      </c>
      <c r="H95" s="101">
        <v>1</v>
      </c>
      <c r="I95" s="101">
        <v>1</v>
      </c>
      <c r="J95" s="101">
        <v>1</v>
      </c>
      <c r="K95" s="101">
        <v>1</v>
      </c>
      <c r="L95" s="101">
        <v>1</v>
      </c>
      <c r="M95" s="101">
        <v>1</v>
      </c>
      <c r="N95" s="101">
        <v>1</v>
      </c>
      <c r="O95" s="101">
        <v>1</v>
      </c>
      <c r="P95" s="101">
        <v>1</v>
      </c>
      <c r="Q95" s="101">
        <v>1</v>
      </c>
      <c r="R95" s="101">
        <v>1</v>
      </c>
      <c r="S95" s="101">
        <v>1</v>
      </c>
      <c r="T95" s="101">
        <v>1</v>
      </c>
      <c r="U95" s="101">
        <v>1</v>
      </c>
      <c r="V95" s="101">
        <v>1</v>
      </c>
      <c r="W95" s="101">
        <v>1</v>
      </c>
      <c r="X95" s="101">
        <v>1</v>
      </c>
      <c r="Y95" s="101">
        <v>1</v>
      </c>
      <c r="Z95" s="101">
        <v>1</v>
      </c>
      <c r="AA95" s="101">
        <v>1</v>
      </c>
      <c r="AB95" s="101">
        <v>1</v>
      </c>
      <c r="AC95" s="236" t="s">
        <v>580</v>
      </c>
    </row>
    <row r="96" spans="2:29" s="15" customFormat="1">
      <c r="B96" s="234"/>
      <c r="C96" s="235"/>
      <c r="D96" s="16" t="s">
        <v>294</v>
      </c>
      <c r="E96" s="101">
        <v>1</v>
      </c>
      <c r="F96" s="101">
        <v>1</v>
      </c>
      <c r="G96" s="101">
        <v>1</v>
      </c>
      <c r="H96" s="101">
        <v>1</v>
      </c>
      <c r="I96" s="101">
        <v>1</v>
      </c>
      <c r="J96" s="101">
        <v>1</v>
      </c>
      <c r="K96" s="101">
        <v>1</v>
      </c>
      <c r="L96" s="101">
        <v>1</v>
      </c>
      <c r="M96" s="101">
        <v>1</v>
      </c>
      <c r="N96" s="101">
        <v>1</v>
      </c>
      <c r="O96" s="101">
        <v>1</v>
      </c>
      <c r="P96" s="101">
        <v>1</v>
      </c>
      <c r="Q96" s="101">
        <v>1</v>
      </c>
      <c r="R96" s="101">
        <v>1</v>
      </c>
      <c r="S96" s="101">
        <v>1</v>
      </c>
      <c r="T96" s="101">
        <v>1</v>
      </c>
      <c r="U96" s="101">
        <v>1</v>
      </c>
      <c r="V96" s="101">
        <v>1</v>
      </c>
      <c r="W96" s="101">
        <v>1</v>
      </c>
      <c r="X96" s="101">
        <v>1</v>
      </c>
      <c r="Y96" s="101">
        <v>1</v>
      </c>
      <c r="Z96" s="101">
        <v>1</v>
      </c>
      <c r="AA96" s="101">
        <v>1</v>
      </c>
      <c r="AB96" s="101">
        <v>1</v>
      </c>
      <c r="AC96" s="237"/>
    </row>
    <row r="97" spans="2:29" s="15" customFormat="1">
      <c r="B97" s="234"/>
      <c r="C97" s="235"/>
      <c r="D97" s="16" t="s">
        <v>295</v>
      </c>
      <c r="E97" s="101">
        <v>1</v>
      </c>
      <c r="F97" s="101">
        <v>1</v>
      </c>
      <c r="G97" s="101">
        <v>1</v>
      </c>
      <c r="H97" s="101">
        <v>1</v>
      </c>
      <c r="I97" s="101">
        <v>1</v>
      </c>
      <c r="J97" s="101">
        <v>1</v>
      </c>
      <c r="K97" s="101">
        <v>1</v>
      </c>
      <c r="L97" s="101">
        <v>1</v>
      </c>
      <c r="M97" s="101">
        <v>1</v>
      </c>
      <c r="N97" s="101">
        <v>1</v>
      </c>
      <c r="O97" s="101">
        <v>1</v>
      </c>
      <c r="P97" s="101">
        <v>1</v>
      </c>
      <c r="Q97" s="101">
        <v>1</v>
      </c>
      <c r="R97" s="101">
        <v>1</v>
      </c>
      <c r="S97" s="101">
        <v>1</v>
      </c>
      <c r="T97" s="101">
        <v>1</v>
      </c>
      <c r="U97" s="101">
        <v>1</v>
      </c>
      <c r="V97" s="101">
        <v>1</v>
      </c>
      <c r="W97" s="101">
        <v>1</v>
      </c>
      <c r="X97" s="101">
        <v>1</v>
      </c>
      <c r="Y97" s="101">
        <v>1</v>
      </c>
      <c r="Z97" s="101">
        <v>1</v>
      </c>
      <c r="AA97" s="101">
        <v>1</v>
      </c>
      <c r="AB97" s="101">
        <v>1</v>
      </c>
      <c r="AC97" s="238"/>
    </row>
    <row r="115" spans="2:30" s="88" customFormat="1" ht="18.75">
      <c r="B115" s="208" t="s">
        <v>298</v>
      </c>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127" t="s">
        <v>8</v>
      </c>
      <c r="AD115" s="127"/>
    </row>
    <row r="116" spans="2:30" s="10" customFormat="1" ht="5.0999999999999996" customHeight="1">
      <c r="B116" s="11"/>
      <c r="C116" s="11"/>
      <c r="D116" s="11"/>
      <c r="E116" s="11"/>
      <c r="F116" s="11"/>
      <c r="G116" s="12"/>
    </row>
    <row r="117" spans="2:30" s="88" customFormat="1">
      <c r="B117" s="132"/>
      <c r="C117" s="17" t="s">
        <v>228</v>
      </c>
      <c r="D117" s="17" t="s">
        <v>269</v>
      </c>
      <c r="E117" s="17" t="s">
        <v>270</v>
      </c>
      <c r="F117" s="17" t="s">
        <v>271</v>
      </c>
      <c r="G117" s="17" t="s">
        <v>272</v>
      </c>
      <c r="H117" s="17" t="s">
        <v>273</v>
      </c>
      <c r="I117" s="17" t="s">
        <v>274</v>
      </c>
      <c r="J117" s="17" t="s">
        <v>275</v>
      </c>
      <c r="K117" s="17" t="s">
        <v>276</v>
      </c>
      <c r="L117" s="17" t="s">
        <v>277</v>
      </c>
      <c r="M117" s="17" t="s">
        <v>278</v>
      </c>
      <c r="N117" s="17" t="s">
        <v>279</v>
      </c>
      <c r="O117" s="17" t="s">
        <v>280</v>
      </c>
      <c r="P117" s="17" t="s">
        <v>281</v>
      </c>
      <c r="Q117" s="17" t="s">
        <v>282</v>
      </c>
      <c r="R117" s="17" t="s">
        <v>283</v>
      </c>
      <c r="S117" s="17" t="s">
        <v>284</v>
      </c>
      <c r="T117" s="17" t="s">
        <v>285</v>
      </c>
      <c r="U117" s="17" t="s">
        <v>286</v>
      </c>
      <c r="V117" s="17" t="s">
        <v>287</v>
      </c>
      <c r="W117" s="17" t="s">
        <v>288</v>
      </c>
      <c r="X117" s="17" t="s">
        <v>289</v>
      </c>
      <c r="Y117" s="17" t="s">
        <v>290</v>
      </c>
      <c r="Z117" s="17" t="s">
        <v>291</v>
      </c>
      <c r="AA117" s="17" t="s">
        <v>292</v>
      </c>
      <c r="AB117" s="152">
        <v>0</v>
      </c>
      <c r="AC117" s="133"/>
    </row>
    <row r="118" spans="2:30" s="88" customFormat="1" ht="15.75" customHeight="1">
      <c r="B118" s="234" t="str">
        <f>$B$115&amp;" - "&amp;C118</f>
        <v>Domestic Hot Water - Sinks</v>
      </c>
      <c r="C118" s="235" t="s">
        <v>606</v>
      </c>
      <c r="D118" s="16" t="s">
        <v>293</v>
      </c>
      <c r="E118" s="101">
        <v>0.18</v>
      </c>
      <c r="F118" s="101">
        <v>0.09</v>
      </c>
      <c r="G118" s="101">
        <v>0.06</v>
      </c>
      <c r="H118" s="101">
        <v>0.06</v>
      </c>
      <c r="I118" s="101">
        <v>0.09</v>
      </c>
      <c r="J118" s="101">
        <v>0.23</v>
      </c>
      <c r="K118" s="101">
        <v>0.54</v>
      </c>
      <c r="L118" s="101">
        <v>0.78</v>
      </c>
      <c r="M118" s="101">
        <v>0.83</v>
      </c>
      <c r="N118" s="101">
        <v>0.78</v>
      </c>
      <c r="O118" s="101">
        <v>0.69</v>
      </c>
      <c r="P118" s="101">
        <v>0.63</v>
      </c>
      <c r="Q118" s="101">
        <v>0.61</v>
      </c>
      <c r="R118" s="101">
        <v>0.56999999999999995</v>
      </c>
      <c r="S118" s="101">
        <v>0.52</v>
      </c>
      <c r="T118" s="101">
        <v>0.54</v>
      </c>
      <c r="U118" s="101">
        <v>0.61</v>
      </c>
      <c r="V118" s="101">
        <v>0.82</v>
      </c>
      <c r="W118" s="101">
        <v>0.94</v>
      </c>
      <c r="X118" s="101">
        <v>0.87</v>
      </c>
      <c r="Y118" s="101">
        <v>0.71</v>
      </c>
      <c r="Z118" s="101">
        <v>0.61</v>
      </c>
      <c r="AA118" s="101">
        <v>0.5</v>
      </c>
      <c r="AB118" s="101">
        <v>0.34</v>
      </c>
      <c r="AC118" s="236" t="s">
        <v>580</v>
      </c>
    </row>
    <row r="119" spans="2:30" s="88" customFormat="1">
      <c r="B119" s="234"/>
      <c r="C119" s="235"/>
      <c r="D119" s="16" t="s">
        <v>294</v>
      </c>
      <c r="E119" s="101">
        <v>0.19</v>
      </c>
      <c r="F119" s="101">
        <v>0.09</v>
      </c>
      <c r="G119" s="101">
        <v>7.0000000000000007E-2</v>
      </c>
      <c r="H119" s="101">
        <v>7.0000000000000007E-2</v>
      </c>
      <c r="I119" s="101">
        <v>0.09</v>
      </c>
      <c r="J119" s="101">
        <v>0.24</v>
      </c>
      <c r="K119" s="101">
        <v>0.56999999999999995</v>
      </c>
      <c r="L119" s="101">
        <v>0.83</v>
      </c>
      <c r="M119" s="101">
        <v>0.88</v>
      </c>
      <c r="N119" s="101">
        <v>0.83</v>
      </c>
      <c r="O119" s="101">
        <v>0.73</v>
      </c>
      <c r="P119" s="101">
        <v>0.67</v>
      </c>
      <c r="Q119" s="101">
        <v>0.65</v>
      </c>
      <c r="R119" s="101">
        <v>0.61</v>
      </c>
      <c r="S119" s="101">
        <v>0.55000000000000004</v>
      </c>
      <c r="T119" s="101">
        <v>0.57999999999999996</v>
      </c>
      <c r="U119" s="101">
        <v>0.64</v>
      </c>
      <c r="V119" s="101">
        <v>0.87</v>
      </c>
      <c r="W119" s="101">
        <v>1</v>
      </c>
      <c r="X119" s="101">
        <v>0.92</v>
      </c>
      <c r="Y119" s="101">
        <v>0.76</v>
      </c>
      <c r="Z119" s="101">
        <v>0.64</v>
      </c>
      <c r="AA119" s="101">
        <v>0.53</v>
      </c>
      <c r="AB119" s="101">
        <v>0.36</v>
      </c>
      <c r="AC119" s="237"/>
    </row>
    <row r="120" spans="2:30" s="88" customFormat="1">
      <c r="B120" s="234"/>
      <c r="C120" s="235"/>
      <c r="D120" s="16" t="s">
        <v>295</v>
      </c>
      <c r="E120" s="101">
        <v>0.19</v>
      </c>
      <c r="F120" s="101">
        <v>0.09</v>
      </c>
      <c r="G120" s="101">
        <v>7.0000000000000007E-2</v>
      </c>
      <c r="H120" s="101">
        <v>7.0000000000000007E-2</v>
      </c>
      <c r="I120" s="101">
        <v>0.09</v>
      </c>
      <c r="J120" s="101">
        <v>0.24</v>
      </c>
      <c r="K120" s="101">
        <v>0.56999999999999995</v>
      </c>
      <c r="L120" s="101">
        <v>0.83</v>
      </c>
      <c r="M120" s="101">
        <v>0.88</v>
      </c>
      <c r="N120" s="101">
        <v>0.83</v>
      </c>
      <c r="O120" s="101">
        <v>0.73</v>
      </c>
      <c r="P120" s="101">
        <v>0.67</v>
      </c>
      <c r="Q120" s="101">
        <v>0.65</v>
      </c>
      <c r="R120" s="101">
        <v>0.61</v>
      </c>
      <c r="S120" s="101">
        <v>0.55000000000000004</v>
      </c>
      <c r="T120" s="101">
        <v>0.57999999999999996</v>
      </c>
      <c r="U120" s="101">
        <v>0.64</v>
      </c>
      <c r="V120" s="101">
        <v>0.87</v>
      </c>
      <c r="W120" s="101">
        <v>1</v>
      </c>
      <c r="X120" s="101">
        <v>0.92</v>
      </c>
      <c r="Y120" s="101">
        <v>0.76</v>
      </c>
      <c r="Z120" s="101">
        <v>0.64</v>
      </c>
      <c r="AA120" s="101">
        <v>0.53</v>
      </c>
      <c r="AB120" s="101">
        <v>0.36</v>
      </c>
      <c r="AC120" s="238"/>
    </row>
    <row r="121" spans="2:30" s="88" customFormat="1" ht="15.75" customHeight="1">
      <c r="B121" s="234" t="str">
        <f>$B$115&amp;" - "&amp;C121</f>
        <v>Domestic Hot Water - Showers</v>
      </c>
      <c r="C121" s="235" t="s">
        <v>607</v>
      </c>
      <c r="D121" s="16" t="s">
        <v>293</v>
      </c>
      <c r="E121" s="101">
        <v>0.08</v>
      </c>
      <c r="F121" s="101">
        <v>0.04</v>
      </c>
      <c r="G121" s="101">
        <v>0.03</v>
      </c>
      <c r="H121" s="101">
        <v>0.04</v>
      </c>
      <c r="I121" s="101">
        <v>0.11</v>
      </c>
      <c r="J121" s="101">
        <v>0.41</v>
      </c>
      <c r="K121" s="101">
        <v>0.93</v>
      </c>
      <c r="L121" s="101">
        <v>0.93</v>
      </c>
      <c r="M121" s="101">
        <v>0.75</v>
      </c>
      <c r="N121" s="101">
        <v>0.59</v>
      </c>
      <c r="O121" s="101">
        <v>0.47</v>
      </c>
      <c r="P121" s="101">
        <v>0.37</v>
      </c>
      <c r="Q121" s="101">
        <v>0.27</v>
      </c>
      <c r="R121" s="101">
        <v>0.23</v>
      </c>
      <c r="S121" s="101">
        <v>0.2</v>
      </c>
      <c r="T121" s="101">
        <v>0.21</v>
      </c>
      <c r="U121" s="101">
        <v>0.24</v>
      </c>
      <c r="V121" s="101">
        <v>0.31</v>
      </c>
      <c r="W121" s="101">
        <v>0.34</v>
      </c>
      <c r="X121" s="101">
        <v>0.34</v>
      </c>
      <c r="Y121" s="101">
        <v>0.33</v>
      </c>
      <c r="Z121" s="101">
        <v>0.32</v>
      </c>
      <c r="AA121" s="101">
        <v>0.23</v>
      </c>
      <c r="AB121" s="101">
        <v>0.17</v>
      </c>
      <c r="AC121" s="236" t="s">
        <v>580</v>
      </c>
    </row>
    <row r="122" spans="2:30" s="88" customFormat="1">
      <c r="B122" s="234"/>
      <c r="C122" s="235"/>
      <c r="D122" s="16" t="s">
        <v>294</v>
      </c>
      <c r="E122" s="101">
        <v>0.09</v>
      </c>
      <c r="F122" s="101">
        <v>0.04</v>
      </c>
      <c r="G122" s="101">
        <v>0.03</v>
      </c>
      <c r="H122" s="101">
        <v>0.04</v>
      </c>
      <c r="I122" s="101">
        <v>0.12</v>
      </c>
      <c r="J122" s="101">
        <v>0.44</v>
      </c>
      <c r="K122" s="101">
        <v>1</v>
      </c>
      <c r="L122" s="101">
        <v>0.99</v>
      </c>
      <c r="M122" s="101">
        <v>0.81</v>
      </c>
      <c r="N122" s="101">
        <v>0.63</v>
      </c>
      <c r="O122" s="101">
        <v>0.51</v>
      </c>
      <c r="P122" s="101">
        <v>0.4</v>
      </c>
      <c r="Q122" s="101">
        <v>0.28999999999999998</v>
      </c>
      <c r="R122" s="101">
        <v>0.25</v>
      </c>
      <c r="S122" s="101">
        <v>0.214</v>
      </c>
      <c r="T122" s="101">
        <v>0.22</v>
      </c>
      <c r="U122" s="101">
        <v>0.26</v>
      </c>
      <c r="V122" s="101">
        <v>0.33</v>
      </c>
      <c r="W122" s="101">
        <v>0.36</v>
      </c>
      <c r="X122" s="101">
        <v>0.36</v>
      </c>
      <c r="Y122" s="101">
        <v>0.36</v>
      </c>
      <c r="Z122" s="101">
        <v>0.35</v>
      </c>
      <c r="AA122" s="101">
        <v>0.25</v>
      </c>
      <c r="AB122" s="101">
        <v>0.18</v>
      </c>
      <c r="AC122" s="237"/>
    </row>
    <row r="123" spans="2:30" s="88" customFormat="1">
      <c r="B123" s="234"/>
      <c r="C123" s="235"/>
      <c r="D123" s="16" t="s">
        <v>295</v>
      </c>
      <c r="E123" s="101">
        <v>0.09</v>
      </c>
      <c r="F123" s="101">
        <v>0.04</v>
      </c>
      <c r="G123" s="101">
        <v>0.03</v>
      </c>
      <c r="H123" s="101">
        <v>0.04</v>
      </c>
      <c r="I123" s="101">
        <v>0.12</v>
      </c>
      <c r="J123" s="101">
        <v>0.44</v>
      </c>
      <c r="K123" s="101">
        <v>1</v>
      </c>
      <c r="L123" s="101">
        <v>0.99</v>
      </c>
      <c r="M123" s="101">
        <v>0.81</v>
      </c>
      <c r="N123" s="101">
        <v>0.63</v>
      </c>
      <c r="O123" s="101">
        <v>0.51</v>
      </c>
      <c r="P123" s="101">
        <v>0.4</v>
      </c>
      <c r="Q123" s="101">
        <v>0.28999999999999998</v>
      </c>
      <c r="R123" s="101">
        <v>0.25</v>
      </c>
      <c r="S123" s="101">
        <v>0.214</v>
      </c>
      <c r="T123" s="101">
        <v>0.22</v>
      </c>
      <c r="U123" s="101">
        <v>0.26</v>
      </c>
      <c r="V123" s="101">
        <v>0.33</v>
      </c>
      <c r="W123" s="101">
        <v>0.36</v>
      </c>
      <c r="X123" s="101">
        <v>0.36</v>
      </c>
      <c r="Y123" s="101">
        <v>0.36</v>
      </c>
      <c r="Z123" s="101">
        <v>0.35</v>
      </c>
      <c r="AA123" s="101">
        <v>0.25</v>
      </c>
      <c r="AB123" s="101">
        <v>0.18</v>
      </c>
      <c r="AC123" s="238"/>
    </row>
    <row r="124" spans="2:30" s="88" customFormat="1">
      <c r="B124" s="234" t="str">
        <f>$B$115&amp;" - "&amp;C124</f>
        <v>Domestic Hot Water - Bath</v>
      </c>
      <c r="C124" s="235" t="s">
        <v>608</v>
      </c>
      <c r="D124" s="16" t="s">
        <v>293</v>
      </c>
      <c r="E124" s="101">
        <v>0.05</v>
      </c>
      <c r="F124" s="101">
        <v>0.03</v>
      </c>
      <c r="G124" s="101">
        <v>0.03</v>
      </c>
      <c r="H124" s="101">
        <v>0.03</v>
      </c>
      <c r="I124" s="101">
        <v>0.05</v>
      </c>
      <c r="J124" s="101">
        <v>0.14000000000000001</v>
      </c>
      <c r="K124" s="101">
        <v>0.33</v>
      </c>
      <c r="L124" s="101">
        <v>0.41</v>
      </c>
      <c r="M124" s="101">
        <v>0.47</v>
      </c>
      <c r="N124" s="101">
        <v>0.41</v>
      </c>
      <c r="O124" s="101">
        <v>0.33</v>
      </c>
      <c r="P124" s="101">
        <v>0.25</v>
      </c>
      <c r="Q124" s="101">
        <v>0.22</v>
      </c>
      <c r="R124" s="101">
        <v>0.16</v>
      </c>
      <c r="S124" s="101">
        <v>0.16</v>
      </c>
      <c r="T124" s="101">
        <v>0.16</v>
      </c>
      <c r="U124" s="101">
        <v>0.27</v>
      </c>
      <c r="V124" s="101">
        <v>0.33</v>
      </c>
      <c r="W124" s="101">
        <v>0.55000000000000004</v>
      </c>
      <c r="X124" s="101">
        <v>0.71</v>
      </c>
      <c r="Y124" s="101">
        <v>0.71</v>
      </c>
      <c r="Z124" s="101">
        <v>0.55000000000000004</v>
      </c>
      <c r="AA124" s="101">
        <v>0.47</v>
      </c>
      <c r="AB124" s="101">
        <v>0.27</v>
      </c>
      <c r="AC124" s="236" t="s">
        <v>580</v>
      </c>
    </row>
    <row r="125" spans="2:30" s="88" customFormat="1">
      <c r="B125" s="234"/>
      <c r="C125" s="235"/>
      <c r="D125" s="16" t="s">
        <v>294</v>
      </c>
      <c r="E125" s="101">
        <v>0.08</v>
      </c>
      <c r="F125" s="101">
        <v>0.04</v>
      </c>
      <c r="G125" s="101">
        <v>0.04</v>
      </c>
      <c r="H125" s="101">
        <v>0.04</v>
      </c>
      <c r="I125" s="101">
        <v>0.08</v>
      </c>
      <c r="J125" s="101">
        <v>0.19</v>
      </c>
      <c r="K125" s="101">
        <v>0.46</v>
      </c>
      <c r="L125" s="101">
        <v>0.57999999999999996</v>
      </c>
      <c r="M125" s="101">
        <v>0.65</v>
      </c>
      <c r="N125" s="101">
        <v>0.57999999999999996</v>
      </c>
      <c r="O125" s="101">
        <v>0.46</v>
      </c>
      <c r="P125" s="101">
        <v>0.35</v>
      </c>
      <c r="Q125" s="101">
        <v>0.31</v>
      </c>
      <c r="R125" s="101">
        <v>0.23</v>
      </c>
      <c r="S125" s="101">
        <v>0.23</v>
      </c>
      <c r="T125" s="101">
        <v>0.23</v>
      </c>
      <c r="U125" s="101">
        <v>0.38</v>
      </c>
      <c r="V125" s="101">
        <v>0.46</v>
      </c>
      <c r="W125" s="101">
        <v>0.77</v>
      </c>
      <c r="X125" s="101">
        <v>1</v>
      </c>
      <c r="Y125" s="101">
        <v>1</v>
      </c>
      <c r="Z125" s="101">
        <v>0.77</v>
      </c>
      <c r="AA125" s="101">
        <v>0.65</v>
      </c>
      <c r="AB125" s="101">
        <v>0.38</v>
      </c>
      <c r="AC125" s="237"/>
    </row>
    <row r="126" spans="2:30" s="88" customFormat="1">
      <c r="B126" s="234"/>
      <c r="C126" s="235"/>
      <c r="D126" s="16" t="s">
        <v>295</v>
      </c>
      <c r="E126" s="101">
        <v>0.08</v>
      </c>
      <c r="F126" s="101">
        <v>0.04</v>
      </c>
      <c r="G126" s="101">
        <v>0.04</v>
      </c>
      <c r="H126" s="101">
        <v>0.04</v>
      </c>
      <c r="I126" s="101">
        <v>0.08</v>
      </c>
      <c r="J126" s="101">
        <v>0.19</v>
      </c>
      <c r="K126" s="101">
        <v>0.46</v>
      </c>
      <c r="L126" s="101">
        <v>0.57999999999999996</v>
      </c>
      <c r="M126" s="101">
        <v>0.65</v>
      </c>
      <c r="N126" s="101">
        <v>0.57999999999999996</v>
      </c>
      <c r="O126" s="101">
        <v>0.46</v>
      </c>
      <c r="P126" s="101">
        <v>0.35</v>
      </c>
      <c r="Q126" s="101">
        <v>0.31</v>
      </c>
      <c r="R126" s="101">
        <v>0.23</v>
      </c>
      <c r="S126" s="101">
        <v>0.23</v>
      </c>
      <c r="T126" s="101">
        <v>0.23</v>
      </c>
      <c r="U126" s="101">
        <v>0.38</v>
      </c>
      <c r="V126" s="101">
        <v>0.46</v>
      </c>
      <c r="W126" s="101">
        <v>0.77</v>
      </c>
      <c r="X126" s="101">
        <v>1</v>
      </c>
      <c r="Y126" s="101">
        <v>1</v>
      </c>
      <c r="Z126" s="101">
        <v>0.77</v>
      </c>
      <c r="AA126" s="101">
        <v>0.65</v>
      </c>
      <c r="AB126" s="101">
        <v>0.38</v>
      </c>
      <c r="AC126" s="238"/>
    </row>
    <row r="127" spans="2:30" s="88" customFormat="1">
      <c r="B127" s="234" t="str">
        <f>$B$115&amp;" - "&amp;C127</f>
        <v>Domestic Hot Water - Other Loads</v>
      </c>
      <c r="C127" s="235" t="s">
        <v>609</v>
      </c>
      <c r="D127" s="16" t="s">
        <v>293</v>
      </c>
      <c r="E127" s="101">
        <v>0.14000000000000001</v>
      </c>
      <c r="F127" s="101">
        <v>0.08</v>
      </c>
      <c r="G127" s="101">
        <v>0.05</v>
      </c>
      <c r="H127" s="101">
        <v>0.06</v>
      </c>
      <c r="I127" s="101">
        <v>0.12</v>
      </c>
      <c r="J127" s="101">
        <v>0.37</v>
      </c>
      <c r="K127" s="101">
        <v>0.83</v>
      </c>
      <c r="L127" s="101">
        <v>1</v>
      </c>
      <c r="M127" s="101">
        <v>1</v>
      </c>
      <c r="N127" s="101">
        <v>0.92</v>
      </c>
      <c r="O127" s="101">
        <v>0.8</v>
      </c>
      <c r="P127" s="101">
        <v>0.68</v>
      </c>
      <c r="Q127" s="101">
        <v>0.59</v>
      </c>
      <c r="R127" s="101">
        <v>0.52</v>
      </c>
      <c r="S127" s="101">
        <v>0.47</v>
      </c>
      <c r="T127" s="101">
        <v>0.47</v>
      </c>
      <c r="U127" s="101">
        <v>0.53</v>
      </c>
      <c r="V127" s="101">
        <v>0.64</v>
      </c>
      <c r="W127" s="101">
        <v>0.73</v>
      </c>
      <c r="X127" s="101">
        <v>0.73</v>
      </c>
      <c r="Y127" s="101">
        <v>0.68</v>
      </c>
      <c r="Z127" s="101">
        <v>0.61</v>
      </c>
      <c r="AA127" s="101">
        <v>0.46</v>
      </c>
      <c r="AB127" s="101">
        <v>0.3</v>
      </c>
      <c r="AC127" s="236" t="s">
        <v>580</v>
      </c>
    </row>
    <row r="128" spans="2:30" s="88" customFormat="1">
      <c r="B128" s="234"/>
      <c r="C128" s="235"/>
      <c r="D128" s="16" t="s">
        <v>294</v>
      </c>
      <c r="E128" s="101">
        <v>0.14000000000000001</v>
      </c>
      <c r="F128" s="101">
        <v>0.08</v>
      </c>
      <c r="G128" s="101">
        <v>0.05</v>
      </c>
      <c r="H128" s="101">
        <v>0.06</v>
      </c>
      <c r="I128" s="101">
        <v>0.12</v>
      </c>
      <c r="J128" s="101">
        <v>0.37</v>
      </c>
      <c r="K128" s="101">
        <v>0.83</v>
      </c>
      <c r="L128" s="101">
        <v>1</v>
      </c>
      <c r="M128" s="101">
        <v>1</v>
      </c>
      <c r="N128" s="101">
        <v>0.92</v>
      </c>
      <c r="O128" s="101">
        <v>0.8</v>
      </c>
      <c r="P128" s="101">
        <v>0.68</v>
      </c>
      <c r="Q128" s="101">
        <v>0.59</v>
      </c>
      <c r="R128" s="101">
        <v>0.52</v>
      </c>
      <c r="S128" s="101">
        <v>0.47</v>
      </c>
      <c r="T128" s="101">
        <v>0.47</v>
      </c>
      <c r="U128" s="101">
        <v>0.53</v>
      </c>
      <c r="V128" s="101">
        <v>0.64</v>
      </c>
      <c r="W128" s="101">
        <v>0.73</v>
      </c>
      <c r="X128" s="101">
        <v>0.73</v>
      </c>
      <c r="Y128" s="101">
        <v>0.68</v>
      </c>
      <c r="Z128" s="101">
        <v>0.61</v>
      </c>
      <c r="AA128" s="101">
        <v>0.46</v>
      </c>
      <c r="AB128" s="101">
        <v>0.3</v>
      </c>
      <c r="AC128" s="237"/>
    </row>
    <row r="129" spans="2:29" s="88" customFormat="1">
      <c r="B129" s="234"/>
      <c r="C129" s="235"/>
      <c r="D129" s="16" t="s">
        <v>295</v>
      </c>
      <c r="E129" s="101">
        <v>0.14000000000000001</v>
      </c>
      <c r="F129" s="101">
        <v>0.08</v>
      </c>
      <c r="G129" s="101">
        <v>0.05</v>
      </c>
      <c r="H129" s="101">
        <v>0.06</v>
      </c>
      <c r="I129" s="101">
        <v>0.12</v>
      </c>
      <c r="J129" s="101">
        <v>0.37</v>
      </c>
      <c r="K129" s="101">
        <v>0.83</v>
      </c>
      <c r="L129" s="101">
        <v>1</v>
      </c>
      <c r="M129" s="101">
        <v>1</v>
      </c>
      <c r="N129" s="101">
        <v>0.92</v>
      </c>
      <c r="O129" s="101">
        <v>0.8</v>
      </c>
      <c r="P129" s="101">
        <v>0.68</v>
      </c>
      <c r="Q129" s="101">
        <v>0.59</v>
      </c>
      <c r="R129" s="101">
        <v>0.52</v>
      </c>
      <c r="S129" s="101">
        <v>0.47</v>
      </c>
      <c r="T129" s="101">
        <v>0.47</v>
      </c>
      <c r="U129" s="101">
        <v>0.53</v>
      </c>
      <c r="V129" s="101">
        <v>0.64</v>
      </c>
      <c r="W129" s="101">
        <v>0.73</v>
      </c>
      <c r="X129" s="101">
        <v>0.73</v>
      </c>
      <c r="Y129" s="101">
        <v>0.68</v>
      </c>
      <c r="Z129" s="101">
        <v>0.61</v>
      </c>
      <c r="AA129" s="101">
        <v>0.46</v>
      </c>
      <c r="AB129" s="101">
        <v>0.3</v>
      </c>
      <c r="AC129" s="238"/>
    </row>
    <row r="130" spans="2:29" s="88" customFormat="1">
      <c r="B130" s="234" t="str">
        <f>$B$115&amp;" - "&amp;C130</f>
        <v xml:space="preserve">Domestic Hot Water - </v>
      </c>
      <c r="C130" s="235"/>
      <c r="D130" s="16" t="s">
        <v>293</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36"/>
    </row>
    <row r="131" spans="2:29" s="88" customFormat="1">
      <c r="B131" s="234"/>
      <c r="C131" s="235"/>
      <c r="D131" s="16" t="s">
        <v>294</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37"/>
    </row>
    <row r="132" spans="2:29" s="88" customFormat="1">
      <c r="B132" s="234"/>
      <c r="C132" s="235"/>
      <c r="D132" s="16" t="s">
        <v>295</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8"/>
    </row>
    <row r="133" spans="2:29" s="88" customFormat="1">
      <c r="B133" s="133"/>
      <c r="C133" s="133"/>
      <c r="D133" s="1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row>
    <row r="134" spans="2:29" s="88" customFormat="1">
      <c r="B134" s="133"/>
      <c r="C134" s="133"/>
      <c r="D134" s="1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row>
    <row r="135" spans="2:29" s="88" customFormat="1">
      <c r="B135" s="133"/>
      <c r="C135" s="133"/>
      <c r="D135" s="1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row>
    <row r="136" spans="2:29" s="88" customFormat="1">
      <c r="B136" s="133"/>
      <c r="C136" s="133"/>
      <c r="D136" s="1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row>
    <row r="137" spans="2:29" s="88" customFormat="1">
      <c r="B137" s="133"/>
      <c r="C137" s="133"/>
      <c r="D137" s="1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row>
    <row r="138" spans="2:29" s="88" customFormat="1">
      <c r="B138" s="133"/>
      <c r="C138" s="133"/>
      <c r="D138" s="1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row>
    <row r="139" spans="2:29" s="88" customFormat="1">
      <c r="B139" s="133"/>
      <c r="C139" s="133"/>
      <c r="D139" s="1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row>
    <row r="140" spans="2:29" s="88" customFormat="1">
      <c r="B140" s="133"/>
      <c r="C140" s="133"/>
      <c r="D140" s="1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row>
    <row r="141" spans="2:29" s="88" customFormat="1">
      <c r="B141" s="133"/>
      <c r="C141" s="133"/>
      <c r="D141" s="1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row>
    <row r="142" spans="2:29" s="88" customFormat="1">
      <c r="B142" s="133"/>
      <c r="C142" s="133"/>
      <c r="D142" s="1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row>
    <row r="143" spans="2:29" s="88" customFormat="1">
      <c r="B143" s="133"/>
      <c r="C143" s="133"/>
      <c r="D143" s="1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row>
    <row r="144" spans="2:29" s="88" customFormat="1">
      <c r="B144" s="133"/>
      <c r="C144" s="133"/>
      <c r="D144" s="1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c r="AA144" s="133"/>
      <c r="AB144" s="133"/>
      <c r="AC144" s="133"/>
    </row>
    <row r="145" spans="2:30" s="88" customFormat="1">
      <c r="B145" s="133"/>
      <c r="C145" s="133"/>
      <c r="D145" s="1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c r="AA145" s="133"/>
      <c r="AB145" s="133"/>
      <c r="AC145" s="133"/>
    </row>
    <row r="146" spans="2:30" s="88" customFormat="1">
      <c r="B146" s="133"/>
      <c r="C146" s="133"/>
      <c r="D146" s="1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c r="AA146" s="133"/>
      <c r="AB146" s="133"/>
      <c r="AC146" s="133"/>
    </row>
    <row r="150" spans="2:30" s="88" customFormat="1" ht="18.75">
      <c r="B150" s="208" t="s">
        <v>98</v>
      </c>
      <c r="C150" s="208"/>
      <c r="D150" s="208"/>
      <c r="E150" s="208"/>
      <c r="F150" s="208"/>
      <c r="G150" s="208"/>
      <c r="H150" s="208"/>
      <c r="I150" s="208"/>
      <c r="J150" s="208"/>
      <c r="K150" s="208"/>
      <c r="L150" s="208"/>
      <c r="M150" s="208"/>
      <c r="N150" s="208"/>
      <c r="O150" s="208"/>
      <c r="P150" s="208"/>
      <c r="Q150" s="208"/>
      <c r="R150" s="208"/>
      <c r="S150" s="208"/>
      <c r="T150" s="208"/>
      <c r="U150" s="208"/>
      <c r="V150" s="208"/>
      <c r="W150" s="208"/>
      <c r="X150" s="208"/>
      <c r="Y150" s="208"/>
      <c r="Z150" s="208"/>
      <c r="AA150" s="208"/>
      <c r="AB150" s="208"/>
      <c r="AC150" s="127" t="s">
        <v>8</v>
      </c>
      <c r="AD150" s="127"/>
    </row>
    <row r="151" spans="2:30" s="10" customFormat="1" ht="5.0999999999999996" customHeight="1">
      <c r="B151" s="11"/>
      <c r="C151" s="11"/>
      <c r="D151" s="11"/>
      <c r="E151" s="11"/>
      <c r="F151" s="11"/>
      <c r="G151" s="12"/>
    </row>
    <row r="152" spans="2:30" s="88" customFormat="1">
      <c r="B152" s="132"/>
      <c r="C152" s="17" t="s">
        <v>228</v>
      </c>
      <c r="D152" s="17" t="s">
        <v>269</v>
      </c>
      <c r="E152" s="17" t="s">
        <v>270</v>
      </c>
      <c r="F152" s="17" t="s">
        <v>271</v>
      </c>
      <c r="G152" s="17" t="s">
        <v>272</v>
      </c>
      <c r="H152" s="17" t="s">
        <v>273</v>
      </c>
      <c r="I152" s="17" t="s">
        <v>274</v>
      </c>
      <c r="J152" s="17" t="s">
        <v>275</v>
      </c>
      <c r="K152" s="17" t="s">
        <v>276</v>
      </c>
      <c r="L152" s="17" t="s">
        <v>277</v>
      </c>
      <c r="M152" s="17" t="s">
        <v>278</v>
      </c>
      <c r="N152" s="17" t="s">
        <v>279</v>
      </c>
      <c r="O152" s="17" t="s">
        <v>280</v>
      </c>
      <c r="P152" s="17" t="s">
        <v>281</v>
      </c>
      <c r="Q152" s="17" t="s">
        <v>282</v>
      </c>
      <c r="R152" s="17" t="s">
        <v>283</v>
      </c>
      <c r="S152" s="17" t="s">
        <v>284</v>
      </c>
      <c r="T152" s="17" t="s">
        <v>285</v>
      </c>
      <c r="U152" s="17" t="s">
        <v>286</v>
      </c>
      <c r="V152" s="17" t="s">
        <v>287</v>
      </c>
      <c r="W152" s="17" t="s">
        <v>288</v>
      </c>
      <c r="X152" s="17" t="s">
        <v>289</v>
      </c>
      <c r="Y152" s="17" t="s">
        <v>290</v>
      </c>
      <c r="Z152" s="17" t="s">
        <v>291</v>
      </c>
      <c r="AA152" s="17" t="s">
        <v>292</v>
      </c>
      <c r="AB152" s="152">
        <v>0</v>
      </c>
      <c r="AC152" s="133"/>
      <c r="AD152" s="133"/>
    </row>
    <row r="153" spans="2:30" s="88" customFormat="1" ht="15.75" customHeight="1">
      <c r="B153" s="234" t="str">
        <f>$B$150&amp;" - "&amp;C153</f>
        <v>Process Loads - Cooking Range</v>
      </c>
      <c r="C153" s="235" t="s">
        <v>594</v>
      </c>
      <c r="D153" s="16" t="s">
        <v>293</v>
      </c>
      <c r="E153" s="101">
        <v>0.05</v>
      </c>
      <c r="F153" s="101">
        <v>0.05</v>
      </c>
      <c r="G153" s="101">
        <v>0.02</v>
      </c>
      <c r="H153" s="101">
        <v>0.02</v>
      </c>
      <c r="I153" s="101">
        <v>0.05</v>
      </c>
      <c r="J153" s="101">
        <v>7.0000000000000007E-2</v>
      </c>
      <c r="K153" s="101">
        <v>0.17</v>
      </c>
      <c r="L153" s="101">
        <v>0.28000000000000003</v>
      </c>
      <c r="M153" s="101">
        <v>0.31</v>
      </c>
      <c r="N153" s="101">
        <v>0.32</v>
      </c>
      <c r="O153" s="101">
        <v>0.28000000000000003</v>
      </c>
      <c r="P153" s="101">
        <v>0.33</v>
      </c>
      <c r="Q153" s="101">
        <v>0.38</v>
      </c>
      <c r="R153" s="101">
        <v>0.31</v>
      </c>
      <c r="S153" s="101">
        <v>0.28999999999999998</v>
      </c>
      <c r="T153" s="101">
        <v>0.38</v>
      </c>
      <c r="U153" s="101">
        <v>0.61</v>
      </c>
      <c r="V153" s="101">
        <v>1</v>
      </c>
      <c r="W153" s="101">
        <v>0.78</v>
      </c>
      <c r="X153" s="101">
        <v>0.4</v>
      </c>
      <c r="Y153" s="101">
        <v>0.24</v>
      </c>
      <c r="Z153" s="101">
        <v>0.17</v>
      </c>
      <c r="AA153" s="101">
        <v>0.1</v>
      </c>
      <c r="AB153" s="101">
        <v>7.0000000000000007E-2</v>
      </c>
      <c r="AC153" s="236" t="s">
        <v>580</v>
      </c>
      <c r="AD153" s="133"/>
    </row>
    <row r="154" spans="2:30" s="88" customFormat="1">
      <c r="B154" s="234"/>
      <c r="C154" s="235"/>
      <c r="D154" s="16" t="s">
        <v>294</v>
      </c>
      <c r="E154" s="101">
        <v>0.05</v>
      </c>
      <c r="F154" s="101">
        <v>0.05</v>
      </c>
      <c r="G154" s="101">
        <v>0.02</v>
      </c>
      <c r="H154" s="101">
        <v>0.02</v>
      </c>
      <c r="I154" s="101">
        <v>0.05</v>
      </c>
      <c r="J154" s="101">
        <v>7.0000000000000007E-2</v>
      </c>
      <c r="K154" s="101">
        <v>0.17</v>
      </c>
      <c r="L154" s="101">
        <v>0.28000000000000003</v>
      </c>
      <c r="M154" s="101">
        <v>0.31</v>
      </c>
      <c r="N154" s="101">
        <v>0.32</v>
      </c>
      <c r="O154" s="101">
        <v>0.28000000000000003</v>
      </c>
      <c r="P154" s="101">
        <v>0.33</v>
      </c>
      <c r="Q154" s="101">
        <v>0.38</v>
      </c>
      <c r="R154" s="101">
        <v>0.31</v>
      </c>
      <c r="S154" s="101">
        <v>0.28999999999999998</v>
      </c>
      <c r="T154" s="101">
        <v>0.38</v>
      </c>
      <c r="U154" s="101">
        <v>0.61</v>
      </c>
      <c r="V154" s="101">
        <v>1</v>
      </c>
      <c r="W154" s="101">
        <v>0.78</v>
      </c>
      <c r="X154" s="101">
        <v>0.4</v>
      </c>
      <c r="Y154" s="101">
        <v>0.24</v>
      </c>
      <c r="Z154" s="101">
        <v>0.17</v>
      </c>
      <c r="AA154" s="101">
        <v>0.1</v>
      </c>
      <c r="AB154" s="101">
        <v>7.0000000000000007E-2</v>
      </c>
      <c r="AC154" s="237"/>
      <c r="AD154" s="133"/>
    </row>
    <row r="155" spans="2:30" s="88" customFormat="1">
      <c r="B155" s="234"/>
      <c r="C155" s="235"/>
      <c r="D155" s="16" t="s">
        <v>295</v>
      </c>
      <c r="E155" s="101">
        <v>0.05</v>
      </c>
      <c r="F155" s="101">
        <v>0.05</v>
      </c>
      <c r="G155" s="101">
        <v>0.02</v>
      </c>
      <c r="H155" s="101">
        <v>0.02</v>
      </c>
      <c r="I155" s="101">
        <v>0.05</v>
      </c>
      <c r="J155" s="101">
        <v>7.0000000000000007E-2</v>
      </c>
      <c r="K155" s="101">
        <v>0.17</v>
      </c>
      <c r="L155" s="101">
        <v>0.28000000000000003</v>
      </c>
      <c r="M155" s="101">
        <v>0.31</v>
      </c>
      <c r="N155" s="101">
        <v>0.32</v>
      </c>
      <c r="O155" s="101">
        <v>0.28000000000000003</v>
      </c>
      <c r="P155" s="101">
        <v>0.33</v>
      </c>
      <c r="Q155" s="101">
        <v>0.38</v>
      </c>
      <c r="R155" s="101">
        <v>0.31</v>
      </c>
      <c r="S155" s="101">
        <v>0.28999999999999998</v>
      </c>
      <c r="T155" s="101">
        <v>0.38</v>
      </c>
      <c r="U155" s="101">
        <v>0.61</v>
      </c>
      <c r="V155" s="101">
        <v>1</v>
      </c>
      <c r="W155" s="101">
        <v>0.78</v>
      </c>
      <c r="X155" s="101">
        <v>0.4</v>
      </c>
      <c r="Y155" s="101">
        <v>0.24</v>
      </c>
      <c r="Z155" s="101">
        <v>0.17</v>
      </c>
      <c r="AA155" s="101">
        <v>0.1</v>
      </c>
      <c r="AB155" s="101">
        <v>7.0000000000000007E-2</v>
      </c>
      <c r="AC155" s="238"/>
      <c r="AD155" s="133"/>
    </row>
    <row r="156" spans="2:30" s="88" customFormat="1">
      <c r="B156" s="234" t="str">
        <f>$B$150&amp;" - "&amp;C156</f>
        <v xml:space="preserve">Process Loads - </v>
      </c>
      <c r="C156" s="235"/>
      <c r="D156" s="16" t="s">
        <v>293</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6"/>
      <c r="AD156" s="133"/>
    </row>
    <row r="157" spans="2:30" s="88" customFormat="1">
      <c r="B157" s="234"/>
      <c r="C157" s="235"/>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7"/>
      <c r="AD157" s="133"/>
    </row>
    <row r="158" spans="2:30" s="88" customFormat="1">
      <c r="B158" s="234"/>
      <c r="C158" s="235"/>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8"/>
      <c r="AD158" s="133"/>
    </row>
    <row r="159" spans="2:30" s="88" customFormat="1">
      <c r="B159" s="234" t="str">
        <f>$B$150&amp;" - "&amp;C159</f>
        <v xml:space="preserve">Process Loads - </v>
      </c>
      <c r="C159" s="235"/>
      <c r="D159" s="16" t="s">
        <v>293</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6"/>
      <c r="AD159" s="133"/>
    </row>
    <row r="160" spans="2:30" s="88" customFormat="1">
      <c r="B160" s="234"/>
      <c r="C160" s="235"/>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7"/>
      <c r="AD160" s="133"/>
    </row>
    <row r="161" spans="2:30" s="88" customFormat="1">
      <c r="B161" s="234"/>
      <c r="C161" s="235"/>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8"/>
      <c r="AD161" s="133"/>
    </row>
    <row r="162" spans="2:30" s="88" customFormat="1">
      <c r="B162" s="234" t="str">
        <f>$B$150&amp;" - "&amp;C162</f>
        <v xml:space="preserve">Process Loads - </v>
      </c>
      <c r="C162" s="235"/>
      <c r="D162" s="16" t="s">
        <v>293</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6"/>
      <c r="AD162" s="133"/>
    </row>
    <row r="163" spans="2:30" s="88" customFormat="1">
      <c r="B163" s="234"/>
      <c r="C163" s="235"/>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7"/>
      <c r="AD163" s="133"/>
    </row>
    <row r="164" spans="2:30" s="88" customFormat="1">
      <c r="B164" s="234"/>
      <c r="C164" s="235"/>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8"/>
    </row>
    <row r="165" spans="2:30" s="88" customFormat="1">
      <c r="B165" s="234" t="str">
        <f>$B$150&amp;" - "&amp;C165</f>
        <v xml:space="preserve">Process Loads - </v>
      </c>
      <c r="C165" s="235"/>
      <c r="D165" s="16" t="s">
        <v>293</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36"/>
    </row>
    <row r="166" spans="2:30" s="88" customFormat="1">
      <c r="B166" s="234"/>
      <c r="C166" s="235"/>
      <c r="D166" s="16" t="s">
        <v>294</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37"/>
    </row>
    <row r="167" spans="2:30" s="88" customFormat="1">
      <c r="B167" s="234"/>
      <c r="C167" s="235"/>
      <c r="D167" s="16" t="s">
        <v>295</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8"/>
    </row>
    <row r="168" spans="2:30" s="88" customFormat="1">
      <c r="B168" s="133"/>
      <c r="C168" s="133"/>
      <c r="D168" s="1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row>
    <row r="169" spans="2:30" s="88" customFormat="1">
      <c r="B169" s="133"/>
      <c r="C169" s="133"/>
      <c r="D169" s="1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row>
    <row r="170" spans="2:30" s="88" customFormat="1">
      <c r="B170" s="133"/>
      <c r="C170" s="133"/>
      <c r="D170" s="1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row>
    <row r="171" spans="2:30" s="88" customFormat="1">
      <c r="B171" s="133"/>
      <c r="C171" s="133"/>
      <c r="D171" s="1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row>
    <row r="172" spans="2:30" s="88" customFormat="1">
      <c r="B172" s="133"/>
      <c r="C172" s="133"/>
      <c r="D172" s="1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row>
    <row r="173" spans="2:30" s="88" customFormat="1">
      <c r="B173" s="133"/>
      <c r="C173" s="133"/>
      <c r="D173" s="1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row>
    <row r="174" spans="2:30" s="88" customFormat="1">
      <c r="B174" s="133"/>
      <c r="C174" s="133"/>
      <c r="D174" s="1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row>
    <row r="175" spans="2:30" s="88" customFormat="1">
      <c r="B175" s="133"/>
      <c r="C175" s="133"/>
      <c r="D175" s="1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row>
    <row r="176" spans="2:30" s="88" customFormat="1">
      <c r="B176" s="133"/>
      <c r="C176" s="133"/>
      <c r="D176" s="1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row>
    <row r="177" spans="2:29" s="88" customFormat="1">
      <c r="B177" s="133"/>
      <c r="C177" s="133"/>
      <c r="D177" s="1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c r="AA177" s="133"/>
      <c r="AB177" s="133"/>
      <c r="AC177" s="133"/>
    </row>
    <row r="178" spans="2:29" s="88" customFormat="1">
      <c r="B178" s="133"/>
      <c r="C178" s="133"/>
      <c r="D178" s="1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c r="AA178" s="133"/>
      <c r="AB178" s="133"/>
      <c r="AC178" s="133"/>
    </row>
    <row r="179" spans="2:29" s="88" customFormat="1">
      <c r="B179" s="133"/>
      <c r="C179" s="133"/>
      <c r="D179" s="1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c r="AA179" s="133"/>
      <c r="AB179" s="133"/>
      <c r="AC179" s="133"/>
    </row>
    <row r="180" spans="2:29" s="88" customFormat="1">
      <c r="D180" s="13"/>
    </row>
    <row r="181" spans="2:29" s="88" customFormat="1">
      <c r="D181" s="13"/>
    </row>
  </sheetData>
  <mergeCells count="86">
    <mergeCell ref="C92:C94"/>
    <mergeCell ref="AC92:AC94"/>
    <mergeCell ref="B92:B94"/>
    <mergeCell ref="B89:B91"/>
    <mergeCell ref="C89:C91"/>
    <mergeCell ref="C86:C88"/>
    <mergeCell ref="C45:C47"/>
    <mergeCell ref="C48:C50"/>
    <mergeCell ref="C51:C53"/>
    <mergeCell ref="B42:AB42"/>
    <mergeCell ref="B77:AB77"/>
    <mergeCell ref="B86:B88"/>
    <mergeCell ref="B51:B53"/>
    <mergeCell ref="C80:C82"/>
    <mergeCell ref="C83:C85"/>
    <mergeCell ref="B80:B82"/>
    <mergeCell ref="B83:B85"/>
    <mergeCell ref="B22:B24"/>
    <mergeCell ref="C22:C24"/>
    <mergeCell ref="B54:B56"/>
    <mergeCell ref="C54:C56"/>
    <mergeCell ref="B57:B59"/>
    <mergeCell ref="C57:C59"/>
    <mergeCell ref="B45:B47"/>
    <mergeCell ref="B48:B50"/>
    <mergeCell ref="AC3:AD3"/>
    <mergeCell ref="AC2:AD2"/>
    <mergeCell ref="C2:J4"/>
    <mergeCell ref="B19:B21"/>
    <mergeCell ref="C19:C21"/>
    <mergeCell ref="C13:C15"/>
    <mergeCell ref="C16:C18"/>
    <mergeCell ref="C10:C12"/>
    <mergeCell ref="B7:AB7"/>
    <mergeCell ref="B10:B12"/>
    <mergeCell ref="B13:B15"/>
    <mergeCell ref="B16:B18"/>
    <mergeCell ref="AC10:AC12"/>
    <mergeCell ref="AC13:AC15"/>
    <mergeCell ref="AC16:AC18"/>
    <mergeCell ref="AC19:AC21"/>
    <mergeCell ref="AC22:AC24"/>
    <mergeCell ref="AC45:AC47"/>
    <mergeCell ref="AC48:AC50"/>
    <mergeCell ref="AC51:AC53"/>
    <mergeCell ref="AC54:AC56"/>
    <mergeCell ref="AC57:AC59"/>
    <mergeCell ref="AC80:AC82"/>
    <mergeCell ref="AC83:AC85"/>
    <mergeCell ref="AC86:AC88"/>
    <mergeCell ref="AC89:AC91"/>
    <mergeCell ref="AC95:AC97"/>
    <mergeCell ref="B115:AB115"/>
    <mergeCell ref="B118:B120"/>
    <mergeCell ref="C118:C120"/>
    <mergeCell ref="AC118:AC120"/>
    <mergeCell ref="B95:B97"/>
    <mergeCell ref="C95:C97"/>
    <mergeCell ref="B121:B123"/>
    <mergeCell ref="C121:C123"/>
    <mergeCell ref="AC121:AC123"/>
    <mergeCell ref="B124:B126"/>
    <mergeCell ref="C124:C126"/>
    <mergeCell ref="AC124:AC126"/>
    <mergeCell ref="B127:B129"/>
    <mergeCell ref="C127:C129"/>
    <mergeCell ref="AC127:AC129"/>
    <mergeCell ref="B130:B132"/>
    <mergeCell ref="C130:C132"/>
    <mergeCell ref="AC130:AC132"/>
    <mergeCell ref="B150:AB150"/>
    <mergeCell ref="B153:B155"/>
    <mergeCell ref="C153:C155"/>
    <mergeCell ref="AC153:AC155"/>
    <mergeCell ref="B156:B158"/>
    <mergeCell ref="C156:C158"/>
    <mergeCell ref="AC156:AC158"/>
    <mergeCell ref="B165:B167"/>
    <mergeCell ref="C165:C167"/>
    <mergeCell ref="AC165:AC167"/>
    <mergeCell ref="B159:B161"/>
    <mergeCell ref="C159:C161"/>
    <mergeCell ref="AC159:AC161"/>
    <mergeCell ref="B162:B164"/>
    <mergeCell ref="C162:C164"/>
    <mergeCell ref="AC162:AC164"/>
  </mergeCells>
  <phoneticPr fontId="55" type="noConversion"/>
  <conditionalFormatting sqref="C16:C24">
    <cfRule type="containsText" dxfId="178" priority="57" operator="containsText" text="Example:">
      <formula>NOT(ISERROR(SEARCH("Example:",C16)))</formula>
    </cfRule>
  </conditionalFormatting>
  <conditionalFormatting sqref="C51:C59">
    <cfRule type="containsText" dxfId="177" priority="56" operator="containsText" text="Example:">
      <formula>NOT(ISERROR(SEARCH("Example:",C51)))</formula>
    </cfRule>
  </conditionalFormatting>
  <conditionalFormatting sqref="AC16:AC18">
    <cfRule type="containsText" dxfId="176" priority="52" operator="containsText" text="Example">
      <formula>NOT(ISERROR(SEARCH("Example",AC16)))</formula>
    </cfRule>
  </conditionalFormatting>
  <conditionalFormatting sqref="AC19:AC21">
    <cfRule type="containsText" dxfId="175" priority="51" operator="containsText" text="Example">
      <formula>NOT(ISERROR(SEARCH("Example",AC19)))</formula>
    </cfRule>
  </conditionalFormatting>
  <conditionalFormatting sqref="AC22:AC24">
    <cfRule type="containsText" dxfId="174" priority="50" operator="containsText" text="Example">
      <formula>NOT(ISERROR(SEARCH("Example",AC22)))</formula>
    </cfRule>
  </conditionalFormatting>
  <conditionalFormatting sqref="AC51:AC53">
    <cfRule type="containsText" dxfId="173" priority="47" operator="containsText" text="Example">
      <formula>NOT(ISERROR(SEARCH("Example",AC51)))</formula>
    </cfRule>
  </conditionalFormatting>
  <conditionalFormatting sqref="AC54:AC56">
    <cfRule type="containsText" dxfId="172" priority="46" operator="containsText" text="Example">
      <formula>NOT(ISERROR(SEARCH("Example",AC54)))</formula>
    </cfRule>
  </conditionalFormatting>
  <conditionalFormatting sqref="AC57:AC59">
    <cfRule type="containsText" dxfId="171" priority="45" operator="containsText" text="Example">
      <formula>NOT(ISERROR(SEARCH("Example",AC57)))</formula>
    </cfRule>
  </conditionalFormatting>
  <conditionalFormatting sqref="C130:C132">
    <cfRule type="containsText" dxfId="170" priority="39" operator="containsText" text="Example:">
      <formula>NOT(ISERROR(SEARCH("Example:",C130)))</formula>
    </cfRule>
  </conditionalFormatting>
  <conditionalFormatting sqref="AC130:AC132">
    <cfRule type="containsText" dxfId="169" priority="34" operator="containsText" text="Example">
      <formula>NOT(ISERROR(SEARCH("Example",AC130)))</formula>
    </cfRule>
  </conditionalFormatting>
  <conditionalFormatting sqref="C156:C167">
    <cfRule type="containsText" dxfId="168" priority="33" operator="containsText" text="Example:">
      <formula>NOT(ISERROR(SEARCH("Example:",C156)))</formula>
    </cfRule>
  </conditionalFormatting>
  <conditionalFormatting sqref="AC156:AC158">
    <cfRule type="containsText" dxfId="167" priority="31" operator="containsText" text="Example">
      <formula>NOT(ISERROR(SEARCH("Example",AC156)))</formula>
    </cfRule>
  </conditionalFormatting>
  <conditionalFormatting sqref="AC159:AC161">
    <cfRule type="containsText" dxfId="166" priority="30" operator="containsText" text="Example">
      <formula>NOT(ISERROR(SEARCH("Example",AC159)))</formula>
    </cfRule>
  </conditionalFormatting>
  <conditionalFormatting sqref="AC162:AC164">
    <cfRule type="containsText" dxfId="165" priority="29" operator="containsText" text="Example">
      <formula>NOT(ISERROR(SEARCH("Example",AC162)))</formula>
    </cfRule>
  </conditionalFormatting>
  <conditionalFormatting sqref="AC165:AC167">
    <cfRule type="containsText" dxfId="164" priority="28" operator="containsText" text="Example">
      <formula>NOT(ISERROR(SEARCH("Example",AC165)))</formula>
    </cfRule>
  </conditionalFormatting>
  <conditionalFormatting sqref="C13:C15">
    <cfRule type="containsText" dxfId="163" priority="23" operator="containsText" text="Example:">
      <formula>NOT(ISERROR(SEARCH("Example:",C13)))</formula>
    </cfRule>
  </conditionalFormatting>
  <conditionalFormatting sqref="AC13:AC15">
    <cfRule type="containsText" dxfId="162" priority="22" operator="containsText" text="Example">
      <formula>NOT(ISERROR(SEARCH("Example",AC13)))</formula>
    </cfRule>
  </conditionalFormatting>
  <conditionalFormatting sqref="C10:C12">
    <cfRule type="containsText" dxfId="161" priority="15" operator="containsText" text="Example:">
      <formula>NOT(ISERROR(SEARCH("Example:",C10)))</formula>
    </cfRule>
  </conditionalFormatting>
  <conditionalFormatting sqref="AC10:AC12">
    <cfRule type="containsText" dxfId="160" priority="14" operator="containsText" text="Example">
      <formula>NOT(ISERROR(SEARCH("Example",AC10)))</formula>
    </cfRule>
  </conditionalFormatting>
  <conditionalFormatting sqref="C45:C47">
    <cfRule type="containsText" dxfId="159" priority="13" operator="containsText" text="Example:">
      <formula>NOT(ISERROR(SEARCH("Example:",C45)))</formula>
    </cfRule>
  </conditionalFormatting>
  <conditionalFormatting sqref="C48:C50">
    <cfRule type="containsText" dxfId="158" priority="12" operator="containsText" text="Example:">
      <formula>NOT(ISERROR(SEARCH("Example:",C48)))</formula>
    </cfRule>
  </conditionalFormatting>
  <conditionalFormatting sqref="AC48:AC50">
    <cfRule type="containsText" dxfId="157" priority="11" operator="containsText" text="Example">
      <formula>NOT(ISERROR(SEARCH("Example",AC48)))</formula>
    </cfRule>
  </conditionalFormatting>
  <conditionalFormatting sqref="AC45:AC47">
    <cfRule type="containsText" dxfId="156" priority="10" operator="containsText" text="Example">
      <formula>NOT(ISERROR(SEARCH("Example",AC45)))</formula>
    </cfRule>
  </conditionalFormatting>
  <conditionalFormatting sqref="C80:C82 C86:C94">
    <cfRule type="containsText" dxfId="155" priority="9" operator="containsText" text="Example:">
      <formula>NOT(ISERROR(SEARCH("Example:",C80)))</formula>
    </cfRule>
  </conditionalFormatting>
  <conditionalFormatting sqref="C83:C85">
    <cfRule type="containsText" dxfId="154" priority="8" operator="containsText" text="Example:">
      <formula>NOT(ISERROR(SEARCH("Example:",C83)))</formula>
    </cfRule>
  </conditionalFormatting>
  <conditionalFormatting sqref="C95:C97">
    <cfRule type="containsText" dxfId="153" priority="7" operator="containsText" text="Example:">
      <formula>NOT(ISERROR(SEARCH("Example:",C95)))</formula>
    </cfRule>
  </conditionalFormatting>
  <conditionalFormatting sqref="AC80:AC97">
    <cfRule type="containsText" dxfId="152" priority="6" operator="containsText" text="Example">
      <formula>NOT(ISERROR(SEARCH("Example",AC80)))</formula>
    </cfRule>
  </conditionalFormatting>
  <conditionalFormatting sqref="C118:C120 C124:C129">
    <cfRule type="containsText" dxfId="151" priority="5" operator="containsText" text="Example:">
      <formula>NOT(ISERROR(SEARCH("Example:",C118)))</formula>
    </cfRule>
  </conditionalFormatting>
  <conditionalFormatting sqref="C121:C123">
    <cfRule type="containsText" dxfId="150" priority="4" operator="containsText" text="Example:">
      <formula>NOT(ISERROR(SEARCH("Example:",C121)))</formula>
    </cfRule>
  </conditionalFormatting>
  <conditionalFormatting sqref="AC118:AC129">
    <cfRule type="containsText" dxfId="149" priority="3" operator="containsText" text="Example">
      <formula>NOT(ISERROR(SEARCH("Example",AC118)))</formula>
    </cfRule>
  </conditionalFormatting>
  <conditionalFormatting sqref="C153:C155">
    <cfRule type="containsText" dxfId="148" priority="2" operator="containsText" text="Example:">
      <formula>NOT(ISERROR(SEARCH("Example:",C153)))</formula>
    </cfRule>
  </conditionalFormatting>
  <conditionalFormatting sqref="AC153:AC155">
    <cfRule type="containsText" dxfId="147" priority="1" operator="containsText" text="Example">
      <formula>NOT(ISERROR(SEARCH("Example",AC153)))</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7"/>
  <sheetViews>
    <sheetView showGridLines="0" topLeftCell="A85" zoomScaleNormal="100" workbookViewId="0">
      <selection activeCell="AF105" sqref="AF105"/>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207" t="s">
        <v>268</v>
      </c>
      <c r="D2" s="207"/>
      <c r="E2" s="207"/>
      <c r="F2" s="207"/>
      <c r="G2" s="207"/>
      <c r="H2" s="207"/>
      <c r="I2" s="207"/>
      <c r="J2" s="207"/>
      <c r="AC2" s="239" t="str">
        <f>Project_Name</f>
        <v>Carbon Free Boston</v>
      </c>
      <c r="AD2" s="239"/>
    </row>
    <row r="3" spans="2:30" ht="15.75" customHeight="1">
      <c r="B3" s="131" t="str">
        <f>Project!B3</f>
        <v>Calculation</v>
      </c>
      <c r="C3" s="207"/>
      <c r="D3" s="207"/>
      <c r="E3" s="207"/>
      <c r="F3" s="207"/>
      <c r="G3" s="207"/>
      <c r="H3" s="207"/>
      <c r="I3" s="207"/>
      <c r="J3" s="207"/>
      <c r="AC3" s="239" t="str">
        <f>Project_Number</f>
        <v>259104-00</v>
      </c>
      <c r="AD3" s="239"/>
    </row>
    <row r="4" spans="2:30">
      <c r="B4" s="125" t="str">
        <f>Project!B4</f>
        <v>Notes</v>
      </c>
      <c r="C4" s="207"/>
      <c r="D4" s="207"/>
      <c r="E4" s="207"/>
      <c r="F4" s="207"/>
      <c r="G4" s="207"/>
      <c r="H4" s="207"/>
      <c r="I4" s="207"/>
      <c r="J4" s="207"/>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208" t="s">
        <v>214</v>
      </c>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127" t="s">
        <v>8</v>
      </c>
      <c r="AD7" s="127"/>
    </row>
    <row r="8" spans="2:30" s="10" customFormat="1" ht="5.0999999999999996" customHeight="1">
      <c r="B8" s="11"/>
      <c r="C8" s="11"/>
      <c r="D8" s="11"/>
      <c r="E8" s="11"/>
      <c r="F8" s="11"/>
      <c r="G8" s="12"/>
    </row>
    <row r="9" spans="2:30">
      <c r="B9" s="132"/>
      <c r="C9" s="17" t="s">
        <v>228</v>
      </c>
      <c r="D9" s="17" t="s">
        <v>269</v>
      </c>
      <c r="E9" s="17" t="s">
        <v>270</v>
      </c>
      <c r="F9" s="17" t="s">
        <v>271</v>
      </c>
      <c r="G9" s="17" t="s">
        <v>272</v>
      </c>
      <c r="H9" s="17" t="s">
        <v>273</v>
      </c>
      <c r="I9" s="17" t="s">
        <v>274</v>
      </c>
      <c r="J9" s="17" t="s">
        <v>275</v>
      </c>
      <c r="K9" s="17" t="s">
        <v>276</v>
      </c>
      <c r="L9" s="17" t="s">
        <v>277</v>
      </c>
      <c r="M9" s="17" t="s">
        <v>278</v>
      </c>
      <c r="N9" s="17" t="s">
        <v>279</v>
      </c>
      <c r="O9" s="17" t="s">
        <v>280</v>
      </c>
      <c r="P9" s="17" t="s">
        <v>281</v>
      </c>
      <c r="Q9" s="17" t="s">
        <v>282</v>
      </c>
      <c r="R9" s="17" t="s">
        <v>283</v>
      </c>
      <c r="S9" s="17" t="s">
        <v>284</v>
      </c>
      <c r="T9" s="17" t="s">
        <v>285</v>
      </c>
      <c r="U9" s="17" t="s">
        <v>286</v>
      </c>
      <c r="V9" s="17" t="s">
        <v>287</v>
      </c>
      <c r="W9" s="17" t="s">
        <v>288</v>
      </c>
      <c r="X9" s="17" t="s">
        <v>289</v>
      </c>
      <c r="Y9" s="17" t="s">
        <v>290</v>
      </c>
      <c r="Z9" s="17" t="s">
        <v>291</v>
      </c>
      <c r="AA9" s="17" t="s">
        <v>292</v>
      </c>
      <c r="AB9" s="152">
        <v>0</v>
      </c>
    </row>
    <row r="10" spans="2:30">
      <c r="B10" s="234" t="str">
        <f>$B$7&amp;" - "&amp;C10</f>
        <v>Occupancy - Living Area</v>
      </c>
      <c r="C10" s="235" t="s">
        <v>601</v>
      </c>
      <c r="D10" s="16" t="s">
        <v>293</v>
      </c>
      <c r="E10" s="101">
        <v>1</v>
      </c>
      <c r="F10" s="101">
        <v>1</v>
      </c>
      <c r="G10" s="101">
        <v>1</v>
      </c>
      <c r="H10" s="101">
        <v>1</v>
      </c>
      <c r="I10" s="101">
        <v>1</v>
      </c>
      <c r="J10" s="101">
        <v>1</v>
      </c>
      <c r="K10" s="101">
        <v>1</v>
      </c>
      <c r="L10" s="101">
        <v>0.8831</v>
      </c>
      <c r="M10" s="101">
        <v>0.40860999999999997</v>
      </c>
      <c r="N10" s="101">
        <v>0.24188999999999999</v>
      </c>
      <c r="O10" s="101">
        <v>0.24188999999999999</v>
      </c>
      <c r="P10" s="101">
        <v>0.24188999999999999</v>
      </c>
      <c r="Q10" s="101">
        <v>0.24188999999999999</v>
      </c>
      <c r="R10" s="101">
        <v>0.24188999999999999</v>
      </c>
      <c r="S10" s="101">
        <v>0.24188999999999999</v>
      </c>
      <c r="T10" s="101">
        <v>0.24188999999999999</v>
      </c>
      <c r="U10" s="101">
        <v>0.29498000000000002</v>
      </c>
      <c r="V10" s="101">
        <v>0.55310000000000004</v>
      </c>
      <c r="W10" s="101">
        <v>0.89693000000000001</v>
      </c>
      <c r="X10" s="101">
        <v>0.89693000000000001</v>
      </c>
      <c r="Y10" s="101">
        <v>0.89693000000000001</v>
      </c>
      <c r="Z10" s="101">
        <v>1</v>
      </c>
      <c r="AA10" s="101">
        <v>1</v>
      </c>
      <c r="AB10" s="101">
        <v>1</v>
      </c>
      <c r="AC10" s="236" t="s">
        <v>580</v>
      </c>
    </row>
    <row r="11" spans="2:30">
      <c r="B11" s="234"/>
      <c r="C11" s="235"/>
      <c r="D11" s="16" t="s">
        <v>294</v>
      </c>
      <c r="E11" s="101">
        <v>1</v>
      </c>
      <c r="F11" s="101">
        <v>1</v>
      </c>
      <c r="G11" s="101">
        <v>1</v>
      </c>
      <c r="H11" s="101">
        <v>1</v>
      </c>
      <c r="I11" s="101">
        <v>1</v>
      </c>
      <c r="J11" s="101">
        <v>1</v>
      </c>
      <c r="K11" s="101">
        <v>1</v>
      </c>
      <c r="L11" s="101">
        <v>0.8831</v>
      </c>
      <c r="M11" s="101">
        <v>0.40860999999999997</v>
      </c>
      <c r="N11" s="101">
        <v>0.24188999999999999</v>
      </c>
      <c r="O11" s="101">
        <v>0.24188999999999999</v>
      </c>
      <c r="P11" s="101">
        <v>0.24188999999999999</v>
      </c>
      <c r="Q11" s="101">
        <v>0.24188999999999999</v>
      </c>
      <c r="R11" s="101">
        <v>0.24188999999999999</v>
      </c>
      <c r="S11" s="101">
        <v>0.24188999999999999</v>
      </c>
      <c r="T11" s="101">
        <v>0.24188999999999999</v>
      </c>
      <c r="U11" s="101">
        <v>0.29498000000000002</v>
      </c>
      <c r="V11" s="101">
        <v>0.55310000000000004</v>
      </c>
      <c r="W11" s="101">
        <v>0.89693000000000001</v>
      </c>
      <c r="X11" s="101">
        <v>0.89693000000000001</v>
      </c>
      <c r="Y11" s="101">
        <v>0.89693000000000001</v>
      </c>
      <c r="Z11" s="101">
        <v>1</v>
      </c>
      <c r="AA11" s="101">
        <v>1</v>
      </c>
      <c r="AB11" s="101">
        <v>1</v>
      </c>
      <c r="AC11" s="237"/>
    </row>
    <row r="12" spans="2:30">
      <c r="B12" s="234"/>
      <c r="C12" s="235"/>
      <c r="D12" s="16" t="s">
        <v>295</v>
      </c>
      <c r="E12" s="101">
        <v>1</v>
      </c>
      <c r="F12" s="101">
        <v>1</v>
      </c>
      <c r="G12" s="101">
        <v>1</v>
      </c>
      <c r="H12" s="101">
        <v>1</v>
      </c>
      <c r="I12" s="101">
        <v>1</v>
      </c>
      <c r="J12" s="101">
        <v>1</v>
      </c>
      <c r="K12" s="101">
        <v>1</v>
      </c>
      <c r="L12" s="101">
        <v>0.8831</v>
      </c>
      <c r="M12" s="101">
        <v>0.40860999999999997</v>
      </c>
      <c r="N12" s="101">
        <v>0.24188999999999999</v>
      </c>
      <c r="O12" s="101">
        <v>0.24188999999999999</v>
      </c>
      <c r="P12" s="101">
        <v>0.24188999999999999</v>
      </c>
      <c r="Q12" s="101">
        <v>0.24188999999999999</v>
      </c>
      <c r="R12" s="101">
        <v>0.24188999999999999</v>
      </c>
      <c r="S12" s="101">
        <v>0.24188999999999999</v>
      </c>
      <c r="T12" s="101">
        <v>0.24188999999999999</v>
      </c>
      <c r="U12" s="101">
        <v>0.29498000000000002</v>
      </c>
      <c r="V12" s="101">
        <v>0.55310000000000004</v>
      </c>
      <c r="W12" s="101">
        <v>0.89693000000000001</v>
      </c>
      <c r="X12" s="101">
        <v>0.89693000000000001</v>
      </c>
      <c r="Y12" s="101">
        <v>0.89693000000000001</v>
      </c>
      <c r="Z12" s="101">
        <v>1</v>
      </c>
      <c r="AA12" s="101">
        <v>1</v>
      </c>
      <c r="AB12" s="101">
        <v>1</v>
      </c>
      <c r="AC12" s="238"/>
    </row>
    <row r="13" spans="2:30">
      <c r="B13" s="234" t="str">
        <f>$B$7&amp;" - "&amp;C13</f>
        <v xml:space="preserve">Occupancy - </v>
      </c>
      <c r="C13" s="235"/>
      <c r="D13" s="16" t="s">
        <v>293</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6"/>
    </row>
    <row r="14" spans="2:30">
      <c r="B14" s="234"/>
      <c r="C14" s="235"/>
      <c r="D14" s="16" t="s">
        <v>294</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7"/>
    </row>
    <row r="15" spans="2:30">
      <c r="B15" s="234"/>
      <c r="C15" s="235"/>
      <c r="D15" s="16" t="s">
        <v>295</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8"/>
    </row>
    <row r="16" spans="2:30">
      <c r="B16" s="234" t="str">
        <f>$B$7&amp;" - "&amp;C16</f>
        <v xml:space="preserve">Occupancy - </v>
      </c>
      <c r="C16" s="235"/>
      <c r="D16" s="16" t="s">
        <v>293</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6"/>
    </row>
    <row r="17" spans="2:29">
      <c r="B17" s="234"/>
      <c r="C17" s="235"/>
      <c r="D17" s="16" t="s">
        <v>294</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7"/>
    </row>
    <row r="18" spans="2:29">
      <c r="B18" s="234"/>
      <c r="C18" s="235"/>
      <c r="D18" s="16" t="s">
        <v>295</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8"/>
    </row>
    <row r="19" spans="2:29">
      <c r="B19" s="234" t="str">
        <f>$B$7&amp;" - "&amp;C19</f>
        <v xml:space="preserve">Occupancy - </v>
      </c>
      <c r="C19" s="235"/>
      <c r="D19" s="16" t="s">
        <v>293</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6"/>
    </row>
    <row r="20" spans="2:29">
      <c r="B20" s="234"/>
      <c r="C20" s="235"/>
      <c r="D20" s="16" t="s">
        <v>294</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7"/>
    </row>
    <row r="21" spans="2:29">
      <c r="B21" s="234"/>
      <c r="C21" s="235"/>
      <c r="D21" s="16" t="s">
        <v>295</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8"/>
    </row>
    <row r="22" spans="2:29">
      <c r="B22" s="234" t="str">
        <f>$B$7&amp;" - "&amp;C22</f>
        <v xml:space="preserve">Occupancy - </v>
      </c>
      <c r="C22" s="235"/>
      <c r="D22" s="16" t="s">
        <v>293</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6"/>
    </row>
    <row r="23" spans="2:29">
      <c r="B23" s="234"/>
      <c r="C23" s="235"/>
      <c r="D23" s="16" t="s">
        <v>294</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7"/>
    </row>
    <row r="24" spans="2:29">
      <c r="B24" s="234"/>
      <c r="C24" s="235"/>
      <c r="D24" s="16" t="s">
        <v>295</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8"/>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208" t="s">
        <v>296</v>
      </c>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127" t="s">
        <v>8</v>
      </c>
      <c r="AD42" s="127"/>
    </row>
    <row r="43" spans="2:30" s="10" customFormat="1" ht="5.0999999999999996" customHeight="1">
      <c r="B43" s="11"/>
      <c r="C43" s="11"/>
      <c r="D43" s="11"/>
      <c r="E43" s="11"/>
      <c r="F43" s="11"/>
      <c r="G43" s="12"/>
    </row>
    <row r="44" spans="2:30">
      <c r="B44" s="132"/>
      <c r="C44" s="17" t="s">
        <v>228</v>
      </c>
      <c r="D44" s="17" t="s">
        <v>269</v>
      </c>
      <c r="E44" s="17" t="s">
        <v>270</v>
      </c>
      <c r="F44" s="17" t="s">
        <v>271</v>
      </c>
      <c r="G44" s="17" t="s">
        <v>272</v>
      </c>
      <c r="H44" s="17" t="s">
        <v>273</v>
      </c>
      <c r="I44" s="17" t="s">
        <v>274</v>
      </c>
      <c r="J44" s="17" t="s">
        <v>275</v>
      </c>
      <c r="K44" s="17" t="s">
        <v>276</v>
      </c>
      <c r="L44" s="17" t="s">
        <v>277</v>
      </c>
      <c r="M44" s="17" t="s">
        <v>278</v>
      </c>
      <c r="N44" s="17" t="s">
        <v>279</v>
      </c>
      <c r="O44" s="17" t="s">
        <v>280</v>
      </c>
      <c r="P44" s="17" t="s">
        <v>281</v>
      </c>
      <c r="Q44" s="17" t="s">
        <v>282</v>
      </c>
      <c r="R44" s="17" t="s">
        <v>283</v>
      </c>
      <c r="S44" s="17" t="s">
        <v>284</v>
      </c>
      <c r="T44" s="17" t="s">
        <v>285</v>
      </c>
      <c r="U44" s="17" t="s">
        <v>286</v>
      </c>
      <c r="V44" s="17" t="s">
        <v>287</v>
      </c>
      <c r="W44" s="17" t="s">
        <v>288</v>
      </c>
      <c r="X44" s="17" t="s">
        <v>289</v>
      </c>
      <c r="Y44" s="17" t="s">
        <v>290</v>
      </c>
      <c r="Z44" s="17" t="s">
        <v>291</v>
      </c>
      <c r="AA44" s="17" t="s">
        <v>292</v>
      </c>
      <c r="AB44" s="152">
        <v>0</v>
      </c>
    </row>
    <row r="45" spans="2:30" ht="15.75" customHeight="1">
      <c r="B45" s="234" t="str">
        <f>$B$42&amp;" - "&amp;C45</f>
        <v>Lighting - Interior Lighting</v>
      </c>
      <c r="C45" s="235" t="s">
        <v>602</v>
      </c>
      <c r="D45" s="16" t="s">
        <v>293</v>
      </c>
      <c r="E45" s="101">
        <v>6.25E-2</v>
      </c>
      <c r="F45" s="101">
        <v>6.25E-2</v>
      </c>
      <c r="G45" s="101">
        <v>6.25E-2</v>
      </c>
      <c r="H45" s="101">
        <v>6.25E-2</v>
      </c>
      <c r="I45" s="101">
        <v>0.1875</v>
      </c>
      <c r="J45" s="101">
        <v>0.390625</v>
      </c>
      <c r="K45" s="101">
        <v>0.4375</v>
      </c>
      <c r="L45" s="101">
        <v>0.390625</v>
      </c>
      <c r="M45" s="101">
        <v>0.171875</v>
      </c>
      <c r="N45" s="101">
        <v>0.1171875</v>
      </c>
      <c r="O45" s="101">
        <v>0.1171875</v>
      </c>
      <c r="P45" s="101">
        <v>0.1171875</v>
      </c>
      <c r="Q45" s="101">
        <v>0.1171875</v>
      </c>
      <c r="R45" s="101">
        <v>0.1171875</v>
      </c>
      <c r="S45" s="101">
        <v>0.1171875</v>
      </c>
      <c r="T45" s="101">
        <v>0.203125</v>
      </c>
      <c r="U45" s="101">
        <v>0.4375</v>
      </c>
      <c r="V45" s="101">
        <v>0.609375</v>
      </c>
      <c r="W45" s="101">
        <v>0.8203125</v>
      </c>
      <c r="X45" s="101">
        <v>0.984375</v>
      </c>
      <c r="Y45" s="101">
        <v>1</v>
      </c>
      <c r="Z45" s="101">
        <v>0.6875</v>
      </c>
      <c r="AA45" s="101">
        <v>0.3828125</v>
      </c>
      <c r="AB45" s="101">
        <v>0.15625</v>
      </c>
      <c r="AC45" s="236" t="s">
        <v>580</v>
      </c>
    </row>
    <row r="46" spans="2:30">
      <c r="B46" s="234"/>
      <c r="C46" s="235"/>
      <c r="D46" s="16" t="s">
        <v>294</v>
      </c>
      <c r="E46" s="101">
        <v>6.25E-2</v>
      </c>
      <c r="F46" s="101">
        <v>6.25E-2</v>
      </c>
      <c r="G46" s="101">
        <v>6.25E-2</v>
      </c>
      <c r="H46" s="101">
        <v>6.25E-2</v>
      </c>
      <c r="I46" s="101">
        <v>0.1875</v>
      </c>
      <c r="J46" s="101">
        <v>0.390625</v>
      </c>
      <c r="K46" s="101">
        <v>0.4375</v>
      </c>
      <c r="L46" s="101">
        <v>0.390625</v>
      </c>
      <c r="M46" s="101">
        <v>0.171875</v>
      </c>
      <c r="N46" s="101">
        <v>0.1171875</v>
      </c>
      <c r="O46" s="101">
        <v>0.1171875</v>
      </c>
      <c r="P46" s="101">
        <v>0.1171875</v>
      </c>
      <c r="Q46" s="101">
        <v>0.1171875</v>
      </c>
      <c r="R46" s="101">
        <v>0.1171875</v>
      </c>
      <c r="S46" s="101">
        <v>0.1171875</v>
      </c>
      <c r="T46" s="101">
        <v>0.203125</v>
      </c>
      <c r="U46" s="101">
        <v>0.4375</v>
      </c>
      <c r="V46" s="101">
        <v>0.609375</v>
      </c>
      <c r="W46" s="101">
        <v>0.8203125</v>
      </c>
      <c r="X46" s="101">
        <v>0.984375</v>
      </c>
      <c r="Y46" s="101">
        <v>1</v>
      </c>
      <c r="Z46" s="101">
        <v>0.6875</v>
      </c>
      <c r="AA46" s="101">
        <v>0.3828125</v>
      </c>
      <c r="AB46" s="101">
        <v>0.15625</v>
      </c>
      <c r="AC46" s="237"/>
    </row>
    <row r="47" spans="2:30">
      <c r="B47" s="234"/>
      <c r="C47" s="235"/>
      <c r="D47" s="16" t="s">
        <v>295</v>
      </c>
      <c r="E47" s="101">
        <v>6.25E-2</v>
      </c>
      <c r="F47" s="101">
        <v>6.25E-2</v>
      </c>
      <c r="G47" s="101">
        <v>6.25E-2</v>
      </c>
      <c r="H47" s="101">
        <v>6.25E-2</v>
      </c>
      <c r="I47" s="101">
        <v>0.1875</v>
      </c>
      <c r="J47" s="101">
        <v>0.390625</v>
      </c>
      <c r="K47" s="101">
        <v>0.4375</v>
      </c>
      <c r="L47" s="101">
        <v>0.390625</v>
      </c>
      <c r="M47" s="101">
        <v>0.171875</v>
      </c>
      <c r="N47" s="101">
        <v>0.1171875</v>
      </c>
      <c r="O47" s="101">
        <v>0.1171875</v>
      </c>
      <c r="P47" s="101">
        <v>0.1171875</v>
      </c>
      <c r="Q47" s="101">
        <v>0.1171875</v>
      </c>
      <c r="R47" s="101">
        <v>0.1171875</v>
      </c>
      <c r="S47" s="101">
        <v>0.1171875</v>
      </c>
      <c r="T47" s="101">
        <v>0.203125</v>
      </c>
      <c r="U47" s="101">
        <v>0.4375</v>
      </c>
      <c r="V47" s="101">
        <v>0.609375</v>
      </c>
      <c r="W47" s="101">
        <v>0.8203125</v>
      </c>
      <c r="X47" s="101">
        <v>0.984375</v>
      </c>
      <c r="Y47" s="101">
        <v>1</v>
      </c>
      <c r="Z47" s="101">
        <v>0.6875</v>
      </c>
      <c r="AA47" s="101">
        <v>0.3828125</v>
      </c>
      <c r="AB47" s="101">
        <v>0.15625</v>
      </c>
      <c r="AC47" s="238"/>
    </row>
    <row r="48" spans="2:30" ht="15.75" customHeight="1">
      <c r="B48" s="234" t="str">
        <f>$B$42&amp;" - "&amp;C48</f>
        <v>Lighting - Exterior Lighting</v>
      </c>
      <c r="C48" s="235" t="s">
        <v>603</v>
      </c>
      <c r="D48" s="16" t="s">
        <v>293</v>
      </c>
      <c r="E48" s="101">
        <v>1</v>
      </c>
      <c r="F48" s="101">
        <v>1</v>
      </c>
      <c r="G48" s="101">
        <v>1</v>
      </c>
      <c r="H48" s="101">
        <v>1</v>
      </c>
      <c r="I48" s="101">
        <v>1</v>
      </c>
      <c r="J48" s="101">
        <v>1</v>
      </c>
      <c r="K48" s="101">
        <v>0</v>
      </c>
      <c r="L48" s="101">
        <v>0</v>
      </c>
      <c r="M48" s="101">
        <v>0</v>
      </c>
      <c r="N48" s="101">
        <v>0</v>
      </c>
      <c r="O48" s="101">
        <v>0</v>
      </c>
      <c r="P48" s="101">
        <v>0</v>
      </c>
      <c r="Q48" s="101">
        <v>0</v>
      </c>
      <c r="R48" s="101">
        <v>0</v>
      </c>
      <c r="S48" s="101">
        <v>0</v>
      </c>
      <c r="T48" s="101">
        <v>0</v>
      </c>
      <c r="U48" s="101">
        <v>0</v>
      </c>
      <c r="V48" s="101">
        <v>0</v>
      </c>
      <c r="W48" s="101">
        <v>1</v>
      </c>
      <c r="X48" s="101">
        <v>1</v>
      </c>
      <c r="Y48" s="101">
        <v>1</v>
      </c>
      <c r="Z48" s="101">
        <v>1</v>
      </c>
      <c r="AA48" s="101">
        <v>1</v>
      </c>
      <c r="AB48" s="101">
        <v>1</v>
      </c>
      <c r="AC48" s="236" t="s">
        <v>580</v>
      </c>
    </row>
    <row r="49" spans="2:29">
      <c r="B49" s="234"/>
      <c r="C49" s="235"/>
      <c r="D49" s="16" t="s">
        <v>294</v>
      </c>
      <c r="E49" s="101">
        <v>1</v>
      </c>
      <c r="F49" s="101">
        <v>1</v>
      </c>
      <c r="G49" s="101">
        <v>1</v>
      </c>
      <c r="H49" s="101">
        <v>1</v>
      </c>
      <c r="I49" s="101">
        <v>1</v>
      </c>
      <c r="J49" s="101">
        <v>1</v>
      </c>
      <c r="K49" s="101">
        <v>0</v>
      </c>
      <c r="L49" s="101">
        <v>0</v>
      </c>
      <c r="M49" s="101">
        <v>0</v>
      </c>
      <c r="N49" s="101">
        <v>0</v>
      </c>
      <c r="O49" s="101">
        <v>0</v>
      </c>
      <c r="P49" s="101">
        <v>0</v>
      </c>
      <c r="Q49" s="101">
        <v>0</v>
      </c>
      <c r="R49" s="101">
        <v>0</v>
      </c>
      <c r="S49" s="101">
        <v>0</v>
      </c>
      <c r="T49" s="101">
        <v>0</v>
      </c>
      <c r="U49" s="101">
        <v>0</v>
      </c>
      <c r="V49" s="101">
        <v>0</v>
      </c>
      <c r="W49" s="101">
        <v>1</v>
      </c>
      <c r="X49" s="101">
        <v>1</v>
      </c>
      <c r="Y49" s="101">
        <v>1</v>
      </c>
      <c r="Z49" s="101">
        <v>1</v>
      </c>
      <c r="AA49" s="101">
        <v>1</v>
      </c>
      <c r="AB49" s="101">
        <v>1</v>
      </c>
      <c r="AC49" s="237"/>
    </row>
    <row r="50" spans="2:29">
      <c r="B50" s="234"/>
      <c r="C50" s="235"/>
      <c r="D50" s="16" t="s">
        <v>295</v>
      </c>
      <c r="E50" s="101">
        <v>1</v>
      </c>
      <c r="F50" s="101">
        <v>1</v>
      </c>
      <c r="G50" s="101">
        <v>1</v>
      </c>
      <c r="H50" s="101">
        <v>1</v>
      </c>
      <c r="I50" s="101">
        <v>1</v>
      </c>
      <c r="J50" s="101">
        <v>1</v>
      </c>
      <c r="K50" s="101">
        <v>0</v>
      </c>
      <c r="L50" s="101">
        <v>0</v>
      </c>
      <c r="M50" s="101">
        <v>0</v>
      </c>
      <c r="N50" s="101">
        <v>0</v>
      </c>
      <c r="O50" s="101">
        <v>0</v>
      </c>
      <c r="P50" s="101">
        <v>0</v>
      </c>
      <c r="Q50" s="101">
        <v>0</v>
      </c>
      <c r="R50" s="101">
        <v>0</v>
      </c>
      <c r="S50" s="101">
        <v>0</v>
      </c>
      <c r="T50" s="101">
        <v>0</v>
      </c>
      <c r="U50" s="101">
        <v>0</v>
      </c>
      <c r="V50" s="101">
        <v>0</v>
      </c>
      <c r="W50" s="101">
        <v>1</v>
      </c>
      <c r="X50" s="101">
        <v>1</v>
      </c>
      <c r="Y50" s="101">
        <v>1</v>
      </c>
      <c r="Z50" s="101">
        <v>1</v>
      </c>
      <c r="AA50" s="101">
        <v>1</v>
      </c>
      <c r="AB50" s="101">
        <v>1</v>
      </c>
      <c r="AC50" s="238"/>
    </row>
    <row r="51" spans="2:29">
      <c r="B51" s="234" t="str">
        <f>$B$42&amp;" - "&amp;C51</f>
        <v xml:space="preserve">Lighting - </v>
      </c>
      <c r="C51" s="235"/>
      <c r="D51" s="16" t="s">
        <v>293</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6"/>
    </row>
    <row r="52" spans="2:29">
      <c r="B52" s="234"/>
      <c r="C52" s="235"/>
      <c r="D52" s="16" t="s">
        <v>294</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7"/>
    </row>
    <row r="53" spans="2:29">
      <c r="B53" s="234"/>
      <c r="C53" s="235"/>
      <c r="D53" s="16" t="s">
        <v>295</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8"/>
    </row>
    <row r="54" spans="2:29">
      <c r="B54" s="234" t="str">
        <f>$B$42&amp;" - "&amp;C54</f>
        <v xml:space="preserve">Lighting - </v>
      </c>
      <c r="C54" s="235"/>
      <c r="D54" s="16" t="s">
        <v>293</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6"/>
    </row>
    <row r="55" spans="2:29">
      <c r="B55" s="234"/>
      <c r="C55" s="235"/>
      <c r="D55" s="16" t="s">
        <v>294</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7"/>
    </row>
    <row r="56" spans="2:29">
      <c r="B56" s="234"/>
      <c r="C56" s="235"/>
      <c r="D56" s="16" t="s">
        <v>295</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8"/>
    </row>
    <row r="57" spans="2:29">
      <c r="B57" s="234" t="str">
        <f>$B$42&amp;" - "&amp;C57</f>
        <v xml:space="preserve">Lighting - </v>
      </c>
      <c r="C57" s="235"/>
      <c r="D57" s="16" t="s">
        <v>293</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6"/>
    </row>
    <row r="58" spans="2:29">
      <c r="B58" s="234"/>
      <c r="C58" s="235"/>
      <c r="D58" s="16" t="s">
        <v>294</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7"/>
    </row>
    <row r="59" spans="2:29">
      <c r="B59" s="234"/>
      <c r="C59" s="235"/>
      <c r="D59" s="16" t="s">
        <v>295</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8"/>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208" t="s">
        <v>297</v>
      </c>
      <c r="C77" s="208"/>
      <c r="D77" s="208"/>
      <c r="E77" s="208"/>
      <c r="F77" s="208"/>
      <c r="G77" s="208"/>
      <c r="H77" s="208"/>
      <c r="I77" s="208"/>
      <c r="J77" s="208"/>
      <c r="K77" s="208"/>
      <c r="L77" s="208"/>
      <c r="M77" s="208"/>
      <c r="N77" s="208"/>
      <c r="O77" s="208"/>
      <c r="P77" s="208"/>
      <c r="Q77" s="208"/>
      <c r="R77" s="208"/>
      <c r="S77" s="208"/>
      <c r="T77" s="208"/>
      <c r="U77" s="208"/>
      <c r="V77" s="208"/>
      <c r="W77" s="208"/>
      <c r="X77" s="208"/>
      <c r="Y77" s="208"/>
      <c r="Z77" s="208"/>
      <c r="AA77" s="208"/>
      <c r="AB77" s="208"/>
      <c r="AC77" s="127" t="s">
        <v>8</v>
      </c>
      <c r="AD77" s="127"/>
    </row>
    <row r="78" spans="2:30" s="10" customFormat="1" ht="5.0999999999999996" customHeight="1">
      <c r="B78" s="11"/>
      <c r="C78" s="11"/>
      <c r="D78" s="11"/>
      <c r="E78" s="11"/>
      <c r="F78" s="11"/>
      <c r="G78" s="12"/>
    </row>
    <row r="79" spans="2:30">
      <c r="B79" s="132"/>
      <c r="C79" s="17" t="s">
        <v>228</v>
      </c>
      <c r="D79" s="17" t="s">
        <v>269</v>
      </c>
      <c r="E79" s="17" t="s">
        <v>270</v>
      </c>
      <c r="F79" s="17" t="s">
        <v>271</v>
      </c>
      <c r="G79" s="17" t="s">
        <v>272</v>
      </c>
      <c r="H79" s="17" t="s">
        <v>273</v>
      </c>
      <c r="I79" s="17" t="s">
        <v>274</v>
      </c>
      <c r="J79" s="17" t="s">
        <v>275</v>
      </c>
      <c r="K79" s="17" t="s">
        <v>276</v>
      </c>
      <c r="L79" s="17" t="s">
        <v>277</v>
      </c>
      <c r="M79" s="17" t="s">
        <v>278</v>
      </c>
      <c r="N79" s="17" t="s">
        <v>279</v>
      </c>
      <c r="O79" s="17" t="s">
        <v>280</v>
      </c>
      <c r="P79" s="17" t="s">
        <v>281</v>
      </c>
      <c r="Q79" s="17" t="s">
        <v>282</v>
      </c>
      <c r="R79" s="17" t="s">
        <v>283</v>
      </c>
      <c r="S79" s="17" t="s">
        <v>284</v>
      </c>
      <c r="T79" s="17" t="s">
        <v>285</v>
      </c>
      <c r="U79" s="17" t="s">
        <v>286</v>
      </c>
      <c r="V79" s="17" t="s">
        <v>287</v>
      </c>
      <c r="W79" s="17" t="s">
        <v>288</v>
      </c>
      <c r="X79" s="17" t="s">
        <v>289</v>
      </c>
      <c r="Y79" s="17" t="s">
        <v>290</v>
      </c>
      <c r="Z79" s="17" t="s">
        <v>291</v>
      </c>
      <c r="AA79" s="17" t="s">
        <v>292</v>
      </c>
      <c r="AB79" s="152">
        <v>0</v>
      </c>
    </row>
    <row r="80" spans="2:30" ht="15.75" customHeight="1">
      <c r="B80" s="234" t="str">
        <f>$B$77&amp;" - "&amp;C80</f>
        <v>Receptacles - Refrigerator</v>
      </c>
      <c r="C80" s="235" t="s">
        <v>582</v>
      </c>
      <c r="D80" s="16" t="s">
        <v>293</v>
      </c>
      <c r="E80" s="101">
        <v>0.8</v>
      </c>
      <c r="F80" s="101">
        <v>0.78300000000000003</v>
      </c>
      <c r="G80" s="101">
        <v>0.76600000000000001</v>
      </c>
      <c r="H80" s="101">
        <v>0.74199999999999999</v>
      </c>
      <c r="I80" s="101">
        <v>0.73099999999999998</v>
      </c>
      <c r="J80" s="101">
        <v>0.73099999999999998</v>
      </c>
      <c r="K80" s="101">
        <v>0.76</v>
      </c>
      <c r="L80" s="101">
        <v>0.8</v>
      </c>
      <c r="M80" s="101">
        <v>0.82</v>
      </c>
      <c r="N80" s="101">
        <v>0.83</v>
      </c>
      <c r="O80" s="101">
        <v>0.8</v>
      </c>
      <c r="P80" s="101">
        <v>0.8</v>
      </c>
      <c r="Q80" s="101">
        <v>0.84</v>
      </c>
      <c r="R80" s="101">
        <v>0.84</v>
      </c>
      <c r="S80" s="101">
        <v>0.83</v>
      </c>
      <c r="T80" s="101">
        <v>0.84</v>
      </c>
      <c r="U80" s="101">
        <v>0.89</v>
      </c>
      <c r="V80" s="101">
        <v>0.97</v>
      </c>
      <c r="W80" s="101">
        <v>1</v>
      </c>
      <c r="X80" s="101">
        <v>0.97</v>
      </c>
      <c r="Y80" s="101">
        <v>0.94</v>
      </c>
      <c r="Z80" s="101">
        <v>0.93</v>
      </c>
      <c r="AA80" s="101">
        <v>0.89</v>
      </c>
      <c r="AB80" s="101">
        <v>0.83</v>
      </c>
      <c r="AC80" s="236" t="s">
        <v>580</v>
      </c>
    </row>
    <row r="81" spans="2:29">
      <c r="B81" s="234"/>
      <c r="C81" s="235"/>
      <c r="D81" s="16" t="s">
        <v>294</v>
      </c>
      <c r="E81" s="101">
        <v>0.8</v>
      </c>
      <c r="F81" s="101">
        <v>0.78300000000000003</v>
      </c>
      <c r="G81" s="101">
        <v>0.76600000000000001</v>
      </c>
      <c r="H81" s="101">
        <v>0.74199999999999999</v>
      </c>
      <c r="I81" s="101">
        <v>0.73099999999999998</v>
      </c>
      <c r="J81" s="101">
        <v>0.73099999999999998</v>
      </c>
      <c r="K81" s="101">
        <v>0.76</v>
      </c>
      <c r="L81" s="101">
        <v>0.8</v>
      </c>
      <c r="M81" s="101">
        <v>0.82</v>
      </c>
      <c r="N81" s="101">
        <v>0.83</v>
      </c>
      <c r="O81" s="101">
        <v>0.8</v>
      </c>
      <c r="P81" s="101">
        <v>0.8</v>
      </c>
      <c r="Q81" s="101">
        <v>0.84</v>
      </c>
      <c r="R81" s="101">
        <v>0.84</v>
      </c>
      <c r="S81" s="101">
        <v>0.83</v>
      </c>
      <c r="T81" s="101">
        <v>0.84</v>
      </c>
      <c r="U81" s="101">
        <v>0.89</v>
      </c>
      <c r="V81" s="101">
        <v>0.97</v>
      </c>
      <c r="W81" s="101">
        <v>1</v>
      </c>
      <c r="X81" s="101">
        <v>0.97</v>
      </c>
      <c r="Y81" s="101">
        <v>0.94</v>
      </c>
      <c r="Z81" s="101">
        <v>0.93</v>
      </c>
      <c r="AA81" s="101">
        <v>0.89</v>
      </c>
      <c r="AB81" s="101">
        <v>0.83</v>
      </c>
      <c r="AC81" s="237"/>
    </row>
    <row r="82" spans="2:29">
      <c r="B82" s="234"/>
      <c r="C82" s="235"/>
      <c r="D82" s="16" t="s">
        <v>295</v>
      </c>
      <c r="E82" s="101">
        <v>0.8</v>
      </c>
      <c r="F82" s="101">
        <v>0.78300000000000003</v>
      </c>
      <c r="G82" s="101">
        <v>0.76600000000000001</v>
      </c>
      <c r="H82" s="101">
        <v>0.74199999999999999</v>
      </c>
      <c r="I82" s="101">
        <v>0.73099999999999998</v>
      </c>
      <c r="J82" s="101">
        <v>0.73099999999999998</v>
      </c>
      <c r="K82" s="101">
        <v>0.76</v>
      </c>
      <c r="L82" s="101">
        <v>0.8</v>
      </c>
      <c r="M82" s="101">
        <v>0.82</v>
      </c>
      <c r="N82" s="101">
        <v>0.83</v>
      </c>
      <c r="O82" s="101">
        <v>0.8</v>
      </c>
      <c r="P82" s="101">
        <v>0.8</v>
      </c>
      <c r="Q82" s="101">
        <v>0.84</v>
      </c>
      <c r="R82" s="101">
        <v>0.84</v>
      </c>
      <c r="S82" s="101">
        <v>0.83</v>
      </c>
      <c r="T82" s="101">
        <v>0.84</v>
      </c>
      <c r="U82" s="101">
        <v>0.89</v>
      </c>
      <c r="V82" s="101">
        <v>0.97</v>
      </c>
      <c r="W82" s="101">
        <v>1</v>
      </c>
      <c r="X82" s="101">
        <v>0.97</v>
      </c>
      <c r="Y82" s="101">
        <v>0.94</v>
      </c>
      <c r="Z82" s="101">
        <v>0.93</v>
      </c>
      <c r="AA82" s="101">
        <v>0.89</v>
      </c>
      <c r="AB82" s="101">
        <v>0.83</v>
      </c>
      <c r="AC82" s="238"/>
    </row>
    <row r="83" spans="2:29" ht="15.75" customHeight="1">
      <c r="B83" s="234" t="str">
        <f>$B$77&amp;" - "&amp;C83</f>
        <v>Receptacles - Clothes Washer</v>
      </c>
      <c r="C83" s="235" t="s">
        <v>583</v>
      </c>
      <c r="D83" s="16" t="s">
        <v>293</v>
      </c>
      <c r="E83" s="101">
        <v>8.8999999999999996E-2</v>
      </c>
      <c r="F83" s="101">
        <v>7.0000000000000007E-2</v>
      </c>
      <c r="G83" s="101">
        <v>3.5000000000000003E-2</v>
      </c>
      <c r="H83" s="101">
        <v>3.5000000000000003E-2</v>
      </c>
      <c r="I83" s="101">
        <v>7.0000000000000007E-2</v>
      </c>
      <c r="J83" s="101">
        <v>0.11</v>
      </c>
      <c r="K83" s="101">
        <v>0.21</v>
      </c>
      <c r="L83" s="101">
        <v>0.46</v>
      </c>
      <c r="M83" s="101">
        <v>0.69</v>
      </c>
      <c r="N83" s="101">
        <v>0.82</v>
      </c>
      <c r="O83" s="101">
        <v>0.8</v>
      </c>
      <c r="P83" s="101">
        <v>0.71</v>
      </c>
      <c r="Q83" s="101">
        <v>0.64</v>
      </c>
      <c r="R83" s="101">
        <v>0.56999999999999995</v>
      </c>
      <c r="S83" s="101">
        <v>0.5</v>
      </c>
      <c r="T83" s="101">
        <v>0.46</v>
      </c>
      <c r="U83" s="101">
        <v>0.48</v>
      </c>
      <c r="V83" s="101">
        <v>0.46</v>
      </c>
      <c r="W83" s="101">
        <v>0.46</v>
      </c>
      <c r="X83" s="101">
        <v>0.46</v>
      </c>
      <c r="Y83" s="101">
        <v>0.46</v>
      </c>
      <c r="Z83" s="101">
        <v>0.44</v>
      </c>
      <c r="AA83" s="101">
        <v>0.3</v>
      </c>
      <c r="AB83" s="101">
        <v>0.16</v>
      </c>
      <c r="AC83" s="236" t="s">
        <v>580</v>
      </c>
    </row>
    <row r="84" spans="2:29">
      <c r="B84" s="234"/>
      <c r="C84" s="235"/>
      <c r="D84" s="16" t="s">
        <v>294</v>
      </c>
      <c r="E84" s="101">
        <v>0.11</v>
      </c>
      <c r="F84" s="101">
        <v>0.09</v>
      </c>
      <c r="G84" s="101">
        <v>0.04</v>
      </c>
      <c r="H84" s="101">
        <v>0.04</v>
      </c>
      <c r="I84" s="101">
        <v>0.09</v>
      </c>
      <c r="J84" s="101">
        <v>0.13</v>
      </c>
      <c r="K84" s="101">
        <v>0.26</v>
      </c>
      <c r="L84" s="101">
        <v>0.56999999999999995</v>
      </c>
      <c r="M84" s="101">
        <v>0.85</v>
      </c>
      <c r="N84" s="101">
        <v>1</v>
      </c>
      <c r="O84" s="101">
        <v>0.98</v>
      </c>
      <c r="P84" s="101">
        <v>0.87</v>
      </c>
      <c r="Q84" s="101">
        <v>0.78</v>
      </c>
      <c r="R84" s="101">
        <v>0.7</v>
      </c>
      <c r="S84" s="101">
        <v>0.61</v>
      </c>
      <c r="T84" s="101">
        <v>0.56999999999999995</v>
      </c>
      <c r="U84" s="101">
        <v>0.59</v>
      </c>
      <c r="V84" s="101">
        <v>0.56999999999999995</v>
      </c>
      <c r="W84" s="101">
        <v>0.56999999999999995</v>
      </c>
      <c r="X84" s="101">
        <v>0.56999999999999995</v>
      </c>
      <c r="Y84" s="101">
        <v>0.56999999999999995</v>
      </c>
      <c r="Z84" s="101">
        <v>0.54</v>
      </c>
      <c r="AA84" s="101">
        <v>0.37</v>
      </c>
      <c r="AB84" s="101">
        <v>0.2</v>
      </c>
      <c r="AC84" s="237"/>
    </row>
    <row r="85" spans="2:29">
      <c r="B85" s="234"/>
      <c r="C85" s="235"/>
      <c r="D85" s="16" t="s">
        <v>295</v>
      </c>
      <c r="E85" s="101">
        <v>0.11</v>
      </c>
      <c r="F85" s="101">
        <v>0.09</v>
      </c>
      <c r="G85" s="101">
        <v>0.04</v>
      </c>
      <c r="H85" s="101">
        <v>0.04</v>
      </c>
      <c r="I85" s="101">
        <v>0.09</v>
      </c>
      <c r="J85" s="101">
        <v>0.13</v>
      </c>
      <c r="K85" s="101">
        <v>0.26</v>
      </c>
      <c r="L85" s="101">
        <v>0.56999999999999995</v>
      </c>
      <c r="M85" s="101">
        <v>0.85</v>
      </c>
      <c r="N85" s="101">
        <v>1</v>
      </c>
      <c r="O85" s="101">
        <v>0.98</v>
      </c>
      <c r="P85" s="101">
        <v>0.87</v>
      </c>
      <c r="Q85" s="101">
        <v>0.78</v>
      </c>
      <c r="R85" s="101">
        <v>0.7</v>
      </c>
      <c r="S85" s="101">
        <v>0.61</v>
      </c>
      <c r="T85" s="101">
        <v>0.56999999999999995</v>
      </c>
      <c r="U85" s="101">
        <v>0.59</v>
      </c>
      <c r="V85" s="101">
        <v>0.56999999999999995</v>
      </c>
      <c r="W85" s="101">
        <v>0.56999999999999995</v>
      </c>
      <c r="X85" s="101">
        <v>0.56999999999999995</v>
      </c>
      <c r="Y85" s="101">
        <v>0.56999999999999995</v>
      </c>
      <c r="Z85" s="101">
        <v>0.54</v>
      </c>
      <c r="AA85" s="101">
        <v>0.37</v>
      </c>
      <c r="AB85" s="101">
        <v>0.2</v>
      </c>
      <c r="AC85" s="238"/>
    </row>
    <row r="86" spans="2:29" ht="15.75" customHeight="1">
      <c r="B86" s="234" t="str">
        <f>$B$77&amp;" - "&amp;C86</f>
        <v>Receptacles - Clothes Dryer</v>
      </c>
      <c r="C86" s="235" t="s">
        <v>584</v>
      </c>
      <c r="D86" s="16" t="s">
        <v>293</v>
      </c>
      <c r="E86" s="101">
        <v>0.1</v>
      </c>
      <c r="F86" s="101">
        <v>0.06</v>
      </c>
      <c r="G86" s="101">
        <v>0.04</v>
      </c>
      <c r="H86" s="101">
        <v>0.02</v>
      </c>
      <c r="I86" s="101">
        <v>0.04</v>
      </c>
      <c r="J86" s="101">
        <v>0.06</v>
      </c>
      <c r="K86" s="101">
        <v>0.16</v>
      </c>
      <c r="L86" s="101">
        <v>0.32</v>
      </c>
      <c r="M86" s="101">
        <v>0.49</v>
      </c>
      <c r="N86" s="101">
        <v>0.69</v>
      </c>
      <c r="O86" s="101">
        <v>0.79</v>
      </c>
      <c r="P86" s="101">
        <v>0.82</v>
      </c>
      <c r="Q86" s="101">
        <v>0.75</v>
      </c>
      <c r="R86" s="101">
        <v>0.68</v>
      </c>
      <c r="S86" s="101">
        <v>0.61</v>
      </c>
      <c r="T86" s="101">
        <v>0.57999999999999996</v>
      </c>
      <c r="U86" s="101">
        <v>0.56000000000000005</v>
      </c>
      <c r="V86" s="101">
        <v>0.55000000000000004</v>
      </c>
      <c r="W86" s="101">
        <v>0.52</v>
      </c>
      <c r="X86" s="101">
        <v>0.51</v>
      </c>
      <c r="Y86" s="101">
        <v>0.53</v>
      </c>
      <c r="Z86" s="101">
        <v>0.55000000000000004</v>
      </c>
      <c r="AA86" s="101">
        <v>0.44</v>
      </c>
      <c r="AB86" s="101">
        <v>0.24</v>
      </c>
      <c r="AC86" s="236" t="s">
        <v>580</v>
      </c>
    </row>
    <row r="87" spans="2:29">
      <c r="B87" s="234"/>
      <c r="C87" s="235"/>
      <c r="D87" s="16" t="s">
        <v>294</v>
      </c>
      <c r="E87" s="101">
        <v>0.12</v>
      </c>
      <c r="F87" s="101">
        <v>7.0000000000000007E-2</v>
      </c>
      <c r="G87" s="101">
        <v>0.05</v>
      </c>
      <c r="H87" s="101">
        <v>0.02</v>
      </c>
      <c r="I87" s="101">
        <v>0.05</v>
      </c>
      <c r="J87" s="101">
        <v>7.0000000000000007E-2</v>
      </c>
      <c r="K87" s="101">
        <v>0.2</v>
      </c>
      <c r="L87" s="101">
        <v>0.39</v>
      </c>
      <c r="M87" s="101">
        <v>0.6</v>
      </c>
      <c r="N87" s="101">
        <v>0.84</v>
      </c>
      <c r="O87" s="101">
        <v>0.96</v>
      </c>
      <c r="P87" s="101">
        <v>1</v>
      </c>
      <c r="Q87" s="101">
        <v>0.91</v>
      </c>
      <c r="R87" s="101">
        <v>0.83</v>
      </c>
      <c r="S87" s="101">
        <v>0.75</v>
      </c>
      <c r="T87" s="101">
        <v>0.71</v>
      </c>
      <c r="U87" s="101">
        <v>0.68</v>
      </c>
      <c r="V87" s="101">
        <v>0.67</v>
      </c>
      <c r="W87" s="101">
        <v>0.63</v>
      </c>
      <c r="X87" s="101">
        <v>0.62</v>
      </c>
      <c r="Y87" s="101">
        <v>0.65</v>
      </c>
      <c r="Z87" s="101">
        <v>0.67</v>
      </c>
      <c r="AA87" s="101">
        <v>0.54</v>
      </c>
      <c r="AB87" s="101">
        <v>0.28999999999999998</v>
      </c>
      <c r="AC87" s="237"/>
    </row>
    <row r="88" spans="2:29">
      <c r="B88" s="234"/>
      <c r="C88" s="235"/>
      <c r="D88" s="16" t="s">
        <v>295</v>
      </c>
      <c r="E88" s="101">
        <v>0.12</v>
      </c>
      <c r="F88" s="101">
        <v>7.0000000000000007E-2</v>
      </c>
      <c r="G88" s="101">
        <v>0.05</v>
      </c>
      <c r="H88" s="101">
        <v>0.02</v>
      </c>
      <c r="I88" s="101">
        <v>0.05</v>
      </c>
      <c r="J88" s="101">
        <v>7.0000000000000007E-2</v>
      </c>
      <c r="K88" s="101">
        <v>0.2</v>
      </c>
      <c r="L88" s="101">
        <v>0.39</v>
      </c>
      <c r="M88" s="101">
        <v>0.6</v>
      </c>
      <c r="N88" s="101">
        <v>0.84</v>
      </c>
      <c r="O88" s="101">
        <v>0.96</v>
      </c>
      <c r="P88" s="101">
        <v>1</v>
      </c>
      <c r="Q88" s="101">
        <v>0.91</v>
      </c>
      <c r="R88" s="101">
        <v>0.83</v>
      </c>
      <c r="S88" s="101">
        <v>0.75</v>
      </c>
      <c r="T88" s="101">
        <v>0.71</v>
      </c>
      <c r="U88" s="101">
        <v>0.68</v>
      </c>
      <c r="V88" s="101">
        <v>0.67</v>
      </c>
      <c r="W88" s="101">
        <v>0.63</v>
      </c>
      <c r="X88" s="101">
        <v>0.62</v>
      </c>
      <c r="Y88" s="101">
        <v>0.65</v>
      </c>
      <c r="Z88" s="101">
        <v>0.67</v>
      </c>
      <c r="AA88" s="101">
        <v>0.54</v>
      </c>
      <c r="AB88" s="101">
        <v>0.28999999999999998</v>
      </c>
      <c r="AC88" s="238"/>
    </row>
    <row r="89" spans="2:29" ht="15.75" customHeight="1">
      <c r="B89" s="234" t="str">
        <f>$B$77&amp;" - "&amp;C89</f>
        <v>Receptacles - Dishwasher</v>
      </c>
      <c r="C89" s="235" t="s">
        <v>585</v>
      </c>
      <c r="D89" s="16" t="s">
        <v>293</v>
      </c>
      <c r="E89" s="101">
        <v>0.13</v>
      </c>
      <c r="F89" s="101">
        <v>0.06</v>
      </c>
      <c r="G89" s="101">
        <v>0.04</v>
      </c>
      <c r="H89" s="101">
        <v>0.03</v>
      </c>
      <c r="I89" s="101">
        <v>0.03</v>
      </c>
      <c r="J89" s="101">
        <v>0.09</v>
      </c>
      <c r="K89" s="101">
        <v>0.17</v>
      </c>
      <c r="L89" s="101">
        <v>0.26</v>
      </c>
      <c r="M89" s="101">
        <v>0.49</v>
      </c>
      <c r="N89" s="101">
        <v>0.55000000000000004</v>
      </c>
      <c r="O89" s="101">
        <v>0.47</v>
      </c>
      <c r="P89" s="101">
        <v>0.4</v>
      </c>
      <c r="Q89" s="101">
        <v>0.34</v>
      </c>
      <c r="R89" s="101">
        <v>0.39</v>
      </c>
      <c r="S89" s="101">
        <v>0.32</v>
      </c>
      <c r="T89" s="101">
        <v>0.3</v>
      </c>
      <c r="U89" s="101">
        <v>0.32</v>
      </c>
      <c r="V89" s="101">
        <v>0.42</v>
      </c>
      <c r="W89" s="101">
        <v>0.73</v>
      </c>
      <c r="X89" s="101">
        <v>0.93</v>
      </c>
      <c r="Y89" s="101">
        <v>0.76</v>
      </c>
      <c r="Z89" s="101">
        <v>0.56000000000000005</v>
      </c>
      <c r="AA89" s="101">
        <v>0.37</v>
      </c>
      <c r="AB89" s="101">
        <v>0.26</v>
      </c>
      <c r="AC89" s="236" t="s">
        <v>580</v>
      </c>
    </row>
    <row r="90" spans="2:29">
      <c r="B90" s="234"/>
      <c r="C90" s="235"/>
      <c r="D90" s="16" t="s">
        <v>294</v>
      </c>
      <c r="E90" s="101">
        <v>0.14000000000000001</v>
      </c>
      <c r="F90" s="101">
        <v>0.06</v>
      </c>
      <c r="G90" s="101">
        <v>0.05</v>
      </c>
      <c r="H90" s="101">
        <v>0.03</v>
      </c>
      <c r="I90" s="101">
        <v>0.03</v>
      </c>
      <c r="J90" s="101">
        <v>0.09</v>
      </c>
      <c r="K90" s="101">
        <v>0.18</v>
      </c>
      <c r="L90" s="101">
        <v>0.28000000000000003</v>
      </c>
      <c r="M90" s="101">
        <v>0.52</v>
      </c>
      <c r="N90" s="101">
        <v>0.57999999999999996</v>
      </c>
      <c r="O90" s="101">
        <v>0.51</v>
      </c>
      <c r="P90" s="101">
        <v>0.43</v>
      </c>
      <c r="Q90" s="101">
        <v>0.37</v>
      </c>
      <c r="R90" s="101">
        <v>0.42</v>
      </c>
      <c r="S90" s="101">
        <v>0.34</v>
      </c>
      <c r="T90" s="101">
        <v>0.32</v>
      </c>
      <c r="U90" s="101">
        <v>0.34</v>
      </c>
      <c r="V90" s="101">
        <v>0.45</v>
      </c>
      <c r="W90" s="101">
        <v>0.78</v>
      </c>
      <c r="X90" s="101">
        <v>1</v>
      </c>
      <c r="Y90" s="101">
        <v>0.82</v>
      </c>
      <c r="Z90" s="101">
        <v>0.6</v>
      </c>
      <c r="AA90" s="101">
        <v>0.4</v>
      </c>
      <c r="AB90" s="101">
        <v>0.28000000000000003</v>
      </c>
      <c r="AC90" s="237"/>
    </row>
    <row r="91" spans="2:29">
      <c r="B91" s="234"/>
      <c r="C91" s="235"/>
      <c r="D91" s="16" t="s">
        <v>295</v>
      </c>
      <c r="E91" s="101">
        <v>0.14000000000000001</v>
      </c>
      <c r="F91" s="101">
        <v>0.06</v>
      </c>
      <c r="G91" s="101">
        <v>0.05</v>
      </c>
      <c r="H91" s="101">
        <v>0.03</v>
      </c>
      <c r="I91" s="101">
        <v>0.03</v>
      </c>
      <c r="J91" s="101">
        <v>0.09</v>
      </c>
      <c r="K91" s="101">
        <v>0.18</v>
      </c>
      <c r="L91" s="101">
        <v>0.28000000000000003</v>
      </c>
      <c r="M91" s="101">
        <v>0.52</v>
      </c>
      <c r="N91" s="101">
        <v>0.57999999999999996</v>
      </c>
      <c r="O91" s="101">
        <v>0.51</v>
      </c>
      <c r="P91" s="101">
        <v>0.43</v>
      </c>
      <c r="Q91" s="101">
        <v>0.37</v>
      </c>
      <c r="R91" s="101">
        <v>0.42</v>
      </c>
      <c r="S91" s="101">
        <v>0.34</v>
      </c>
      <c r="T91" s="101">
        <v>0.32</v>
      </c>
      <c r="U91" s="101">
        <v>0.34</v>
      </c>
      <c r="V91" s="101">
        <v>0.45</v>
      </c>
      <c r="W91" s="101">
        <v>0.78</v>
      </c>
      <c r="X91" s="101">
        <v>1</v>
      </c>
      <c r="Y91" s="101">
        <v>0.82</v>
      </c>
      <c r="Z91" s="101">
        <v>0.6</v>
      </c>
      <c r="AA91" s="101">
        <v>0.4</v>
      </c>
      <c r="AB91" s="101">
        <v>0.28000000000000003</v>
      </c>
      <c r="AC91" s="238"/>
    </row>
    <row r="92" spans="2:29" ht="15.75" customHeight="1">
      <c r="B92" s="234" t="str">
        <f>$B$77&amp;" - "&amp;C92</f>
        <v>Receptacles - Misc Plug Load</v>
      </c>
      <c r="C92" s="235" t="s">
        <v>604</v>
      </c>
      <c r="D92" s="16" t="s">
        <v>293</v>
      </c>
      <c r="E92" s="101">
        <v>0.61</v>
      </c>
      <c r="F92" s="101">
        <v>0.56000000000000005</v>
      </c>
      <c r="G92" s="101">
        <v>0.55000000000000004</v>
      </c>
      <c r="H92" s="101">
        <v>0.55000000000000004</v>
      </c>
      <c r="I92" s="101">
        <v>0.52</v>
      </c>
      <c r="J92" s="101">
        <v>0.59</v>
      </c>
      <c r="K92" s="101">
        <v>0.68</v>
      </c>
      <c r="L92" s="101">
        <v>0.72</v>
      </c>
      <c r="M92" s="101">
        <v>0.61</v>
      </c>
      <c r="N92" s="101">
        <v>0.52</v>
      </c>
      <c r="O92" s="101">
        <v>0.53</v>
      </c>
      <c r="P92" s="101">
        <v>0.53</v>
      </c>
      <c r="Q92" s="101">
        <v>0.52</v>
      </c>
      <c r="R92" s="101">
        <v>0.54</v>
      </c>
      <c r="S92" s="101">
        <v>0.56999999999999995</v>
      </c>
      <c r="T92" s="101">
        <v>0.6</v>
      </c>
      <c r="U92" s="101">
        <v>0.71</v>
      </c>
      <c r="V92" s="101">
        <v>0.86</v>
      </c>
      <c r="W92" s="101">
        <v>0.94</v>
      </c>
      <c r="X92" s="101">
        <v>0.97</v>
      </c>
      <c r="Y92" s="101">
        <v>1</v>
      </c>
      <c r="Z92" s="101">
        <v>0.98</v>
      </c>
      <c r="AA92" s="101">
        <v>0.85</v>
      </c>
      <c r="AB92" s="101">
        <v>0.73</v>
      </c>
      <c r="AC92" s="236" t="s">
        <v>580</v>
      </c>
    </row>
    <row r="93" spans="2:29">
      <c r="B93" s="234"/>
      <c r="C93" s="235"/>
      <c r="D93" s="16" t="s">
        <v>294</v>
      </c>
      <c r="E93" s="101">
        <v>0.61</v>
      </c>
      <c r="F93" s="101">
        <v>0.56000000000000005</v>
      </c>
      <c r="G93" s="101">
        <v>0.55000000000000004</v>
      </c>
      <c r="H93" s="101">
        <v>0.55000000000000004</v>
      </c>
      <c r="I93" s="101">
        <v>0.52</v>
      </c>
      <c r="J93" s="101">
        <v>0.59</v>
      </c>
      <c r="K93" s="101">
        <v>0.68</v>
      </c>
      <c r="L93" s="101">
        <v>0.72</v>
      </c>
      <c r="M93" s="101">
        <v>0.61</v>
      </c>
      <c r="N93" s="101">
        <v>0.52</v>
      </c>
      <c r="O93" s="101">
        <v>0.53</v>
      </c>
      <c r="P93" s="101">
        <v>0.53</v>
      </c>
      <c r="Q93" s="101">
        <v>0.52</v>
      </c>
      <c r="R93" s="101">
        <v>0.54</v>
      </c>
      <c r="S93" s="101">
        <v>0.56999999999999995</v>
      </c>
      <c r="T93" s="101">
        <v>0.6</v>
      </c>
      <c r="U93" s="101">
        <v>0.71</v>
      </c>
      <c r="V93" s="101">
        <v>0.86</v>
      </c>
      <c r="W93" s="101">
        <v>0.94</v>
      </c>
      <c r="X93" s="101">
        <v>0.97</v>
      </c>
      <c r="Y93" s="101">
        <v>1</v>
      </c>
      <c r="Z93" s="101">
        <v>0.98</v>
      </c>
      <c r="AA93" s="101">
        <v>0.85</v>
      </c>
      <c r="AB93" s="101">
        <v>0.73</v>
      </c>
      <c r="AC93" s="237"/>
    </row>
    <row r="94" spans="2:29">
      <c r="B94" s="234"/>
      <c r="C94" s="235"/>
      <c r="D94" s="16" t="s">
        <v>295</v>
      </c>
      <c r="E94" s="101">
        <v>0.61</v>
      </c>
      <c r="F94" s="101">
        <v>0.56000000000000005</v>
      </c>
      <c r="G94" s="101">
        <v>0.55000000000000004</v>
      </c>
      <c r="H94" s="101">
        <v>0.55000000000000004</v>
      </c>
      <c r="I94" s="101">
        <v>0.52</v>
      </c>
      <c r="J94" s="101">
        <v>0.59</v>
      </c>
      <c r="K94" s="101">
        <v>0.68</v>
      </c>
      <c r="L94" s="101">
        <v>0.72</v>
      </c>
      <c r="M94" s="101">
        <v>0.61</v>
      </c>
      <c r="N94" s="101">
        <v>0.52</v>
      </c>
      <c r="O94" s="101">
        <v>0.53</v>
      </c>
      <c r="P94" s="101">
        <v>0.53</v>
      </c>
      <c r="Q94" s="101">
        <v>0.52</v>
      </c>
      <c r="R94" s="101">
        <v>0.54</v>
      </c>
      <c r="S94" s="101">
        <v>0.56999999999999995</v>
      </c>
      <c r="T94" s="101">
        <v>0.6</v>
      </c>
      <c r="U94" s="101">
        <v>0.71</v>
      </c>
      <c r="V94" s="101">
        <v>0.86</v>
      </c>
      <c r="W94" s="101">
        <v>0.94</v>
      </c>
      <c r="X94" s="101">
        <v>0.97</v>
      </c>
      <c r="Y94" s="101">
        <v>1</v>
      </c>
      <c r="Z94" s="101">
        <v>0.98</v>
      </c>
      <c r="AA94" s="101">
        <v>0.85</v>
      </c>
      <c r="AB94" s="101">
        <v>0.73</v>
      </c>
      <c r="AC94" s="238"/>
    </row>
    <row r="95" spans="2:29" ht="15.75" customHeight="1">
      <c r="B95" s="234" t="str">
        <f>$B$77&amp;" - "&amp;C95</f>
        <v>Receptacles - Always On</v>
      </c>
      <c r="C95" s="235" t="s">
        <v>605</v>
      </c>
      <c r="D95" s="16" t="s">
        <v>293</v>
      </c>
      <c r="E95" s="101">
        <v>1</v>
      </c>
      <c r="F95" s="101">
        <v>1</v>
      </c>
      <c r="G95" s="101">
        <v>1</v>
      </c>
      <c r="H95" s="101">
        <v>1</v>
      </c>
      <c r="I95" s="101">
        <v>1</v>
      </c>
      <c r="J95" s="101">
        <v>1</v>
      </c>
      <c r="K95" s="101">
        <v>1</v>
      </c>
      <c r="L95" s="101">
        <v>1</v>
      </c>
      <c r="M95" s="101">
        <v>1</v>
      </c>
      <c r="N95" s="101">
        <v>1</v>
      </c>
      <c r="O95" s="101">
        <v>1</v>
      </c>
      <c r="P95" s="101">
        <v>1</v>
      </c>
      <c r="Q95" s="101">
        <v>1</v>
      </c>
      <c r="R95" s="101">
        <v>1</v>
      </c>
      <c r="S95" s="101">
        <v>1</v>
      </c>
      <c r="T95" s="101">
        <v>1</v>
      </c>
      <c r="U95" s="101">
        <v>1</v>
      </c>
      <c r="V95" s="101">
        <v>1</v>
      </c>
      <c r="W95" s="101">
        <v>1</v>
      </c>
      <c r="X95" s="101">
        <v>1</v>
      </c>
      <c r="Y95" s="101">
        <v>1</v>
      </c>
      <c r="Z95" s="101">
        <v>1</v>
      </c>
      <c r="AA95" s="101">
        <v>1</v>
      </c>
      <c r="AB95" s="101">
        <v>1</v>
      </c>
      <c r="AC95" s="236" t="s">
        <v>580</v>
      </c>
    </row>
    <row r="96" spans="2:29">
      <c r="B96" s="234"/>
      <c r="C96" s="235"/>
      <c r="D96" s="16" t="s">
        <v>294</v>
      </c>
      <c r="E96" s="101">
        <v>1</v>
      </c>
      <c r="F96" s="101">
        <v>1</v>
      </c>
      <c r="G96" s="101">
        <v>1</v>
      </c>
      <c r="H96" s="101">
        <v>1</v>
      </c>
      <c r="I96" s="101">
        <v>1</v>
      </c>
      <c r="J96" s="101">
        <v>1</v>
      </c>
      <c r="K96" s="101">
        <v>1</v>
      </c>
      <c r="L96" s="101">
        <v>1</v>
      </c>
      <c r="M96" s="101">
        <v>1</v>
      </c>
      <c r="N96" s="101">
        <v>1</v>
      </c>
      <c r="O96" s="101">
        <v>1</v>
      </c>
      <c r="P96" s="101">
        <v>1</v>
      </c>
      <c r="Q96" s="101">
        <v>1</v>
      </c>
      <c r="R96" s="101">
        <v>1</v>
      </c>
      <c r="S96" s="101">
        <v>1</v>
      </c>
      <c r="T96" s="101">
        <v>1</v>
      </c>
      <c r="U96" s="101">
        <v>1</v>
      </c>
      <c r="V96" s="101">
        <v>1</v>
      </c>
      <c r="W96" s="101">
        <v>1</v>
      </c>
      <c r="X96" s="101">
        <v>1</v>
      </c>
      <c r="Y96" s="101">
        <v>1</v>
      </c>
      <c r="Z96" s="101">
        <v>1</v>
      </c>
      <c r="AA96" s="101">
        <v>1</v>
      </c>
      <c r="AB96" s="101">
        <v>1</v>
      </c>
      <c r="AC96" s="237"/>
    </row>
    <row r="97" spans="2:29">
      <c r="B97" s="234"/>
      <c r="C97" s="235"/>
      <c r="D97" s="16" t="s">
        <v>295</v>
      </c>
      <c r="E97" s="101">
        <v>1</v>
      </c>
      <c r="F97" s="101">
        <v>1</v>
      </c>
      <c r="G97" s="101">
        <v>1</v>
      </c>
      <c r="H97" s="101">
        <v>1</v>
      </c>
      <c r="I97" s="101">
        <v>1</v>
      </c>
      <c r="J97" s="101">
        <v>1</v>
      </c>
      <c r="K97" s="101">
        <v>1</v>
      </c>
      <c r="L97" s="101">
        <v>1</v>
      </c>
      <c r="M97" s="101">
        <v>1</v>
      </c>
      <c r="N97" s="101">
        <v>1</v>
      </c>
      <c r="O97" s="101">
        <v>1</v>
      </c>
      <c r="P97" s="101">
        <v>1</v>
      </c>
      <c r="Q97" s="101">
        <v>1</v>
      </c>
      <c r="R97" s="101">
        <v>1</v>
      </c>
      <c r="S97" s="101">
        <v>1</v>
      </c>
      <c r="T97" s="101">
        <v>1</v>
      </c>
      <c r="U97" s="101">
        <v>1</v>
      </c>
      <c r="V97" s="101">
        <v>1</v>
      </c>
      <c r="W97" s="101">
        <v>1</v>
      </c>
      <c r="X97" s="101">
        <v>1</v>
      </c>
      <c r="Y97" s="101">
        <v>1</v>
      </c>
      <c r="Z97" s="101">
        <v>1</v>
      </c>
      <c r="AA97" s="101">
        <v>1</v>
      </c>
      <c r="AB97" s="101">
        <v>1</v>
      </c>
      <c r="AC97" s="238"/>
    </row>
    <row r="115" spans="2:30" ht="18.75">
      <c r="B115" s="208" t="s">
        <v>298</v>
      </c>
      <c r="C115" s="208"/>
      <c r="D115" s="208"/>
      <c r="E115" s="208"/>
      <c r="F115" s="208"/>
      <c r="G115" s="208"/>
      <c r="H115" s="208"/>
      <c r="I115" s="208"/>
      <c r="J115" s="208"/>
      <c r="K115" s="208"/>
      <c r="L115" s="208"/>
      <c r="M115" s="208"/>
      <c r="N115" s="208"/>
      <c r="O115" s="208"/>
      <c r="P115" s="208"/>
      <c r="Q115" s="208"/>
      <c r="R115" s="208"/>
      <c r="S115" s="208"/>
      <c r="T115" s="208"/>
      <c r="U115" s="208"/>
      <c r="V115" s="208"/>
      <c r="W115" s="208"/>
      <c r="X115" s="208"/>
      <c r="Y115" s="208"/>
      <c r="Z115" s="208"/>
      <c r="AA115" s="208"/>
      <c r="AB115" s="208"/>
      <c r="AC115" s="127" t="s">
        <v>8</v>
      </c>
      <c r="AD115" s="127"/>
    </row>
    <row r="116" spans="2:30" s="10" customFormat="1" ht="5.0999999999999996" customHeight="1">
      <c r="B116" s="11"/>
      <c r="C116" s="11"/>
      <c r="D116" s="11"/>
      <c r="E116" s="11"/>
      <c r="F116" s="11"/>
      <c r="G116" s="12"/>
    </row>
    <row r="117" spans="2:30">
      <c r="B117" s="132"/>
      <c r="C117" s="17" t="s">
        <v>228</v>
      </c>
      <c r="D117" s="17" t="s">
        <v>269</v>
      </c>
      <c r="E117" s="17" t="s">
        <v>270</v>
      </c>
      <c r="F117" s="17" t="s">
        <v>271</v>
      </c>
      <c r="G117" s="17" t="s">
        <v>272</v>
      </c>
      <c r="H117" s="17" t="s">
        <v>273</v>
      </c>
      <c r="I117" s="17" t="s">
        <v>274</v>
      </c>
      <c r="J117" s="17" t="s">
        <v>275</v>
      </c>
      <c r="K117" s="17" t="s">
        <v>276</v>
      </c>
      <c r="L117" s="17" t="s">
        <v>277</v>
      </c>
      <c r="M117" s="17" t="s">
        <v>278</v>
      </c>
      <c r="N117" s="17" t="s">
        <v>279</v>
      </c>
      <c r="O117" s="17" t="s">
        <v>280</v>
      </c>
      <c r="P117" s="17" t="s">
        <v>281</v>
      </c>
      <c r="Q117" s="17" t="s">
        <v>282</v>
      </c>
      <c r="R117" s="17" t="s">
        <v>283</v>
      </c>
      <c r="S117" s="17" t="s">
        <v>284</v>
      </c>
      <c r="T117" s="17" t="s">
        <v>285</v>
      </c>
      <c r="U117" s="17" t="s">
        <v>286</v>
      </c>
      <c r="V117" s="17" t="s">
        <v>287</v>
      </c>
      <c r="W117" s="17" t="s">
        <v>288</v>
      </c>
      <c r="X117" s="17" t="s">
        <v>289</v>
      </c>
      <c r="Y117" s="17" t="s">
        <v>290</v>
      </c>
      <c r="Z117" s="17" t="s">
        <v>291</v>
      </c>
      <c r="AA117" s="17" t="s">
        <v>292</v>
      </c>
      <c r="AB117" s="152">
        <v>0</v>
      </c>
    </row>
    <row r="118" spans="2:30" ht="15.75" customHeight="1">
      <c r="B118" s="234" t="str">
        <f>$B$115&amp;" - "&amp;C118</f>
        <v>Domestic Hot Water - Sinks</v>
      </c>
      <c r="C118" s="235" t="s">
        <v>606</v>
      </c>
      <c r="D118" s="16" t="s">
        <v>293</v>
      </c>
      <c r="E118" s="101">
        <v>0.18</v>
      </c>
      <c r="F118" s="101">
        <v>0.09</v>
      </c>
      <c r="G118" s="101">
        <v>0.06</v>
      </c>
      <c r="H118" s="101">
        <v>0.06</v>
      </c>
      <c r="I118" s="101">
        <v>0.09</v>
      </c>
      <c r="J118" s="101">
        <v>0.23</v>
      </c>
      <c r="K118" s="101">
        <v>0.54</v>
      </c>
      <c r="L118" s="101">
        <v>0.78</v>
      </c>
      <c r="M118" s="101">
        <v>0.83</v>
      </c>
      <c r="N118" s="101">
        <v>0.78</v>
      </c>
      <c r="O118" s="101">
        <v>0.69</v>
      </c>
      <c r="P118" s="101">
        <v>0.63</v>
      </c>
      <c r="Q118" s="101">
        <v>0.61</v>
      </c>
      <c r="R118" s="101">
        <v>0.56999999999999995</v>
      </c>
      <c r="S118" s="101">
        <v>0.52</v>
      </c>
      <c r="T118" s="101">
        <v>0.54</v>
      </c>
      <c r="U118" s="101">
        <v>0.61</v>
      </c>
      <c r="V118" s="101">
        <v>0.82</v>
      </c>
      <c r="W118" s="101">
        <v>0.94</v>
      </c>
      <c r="X118" s="101">
        <v>0.87</v>
      </c>
      <c r="Y118" s="101">
        <v>0.71</v>
      </c>
      <c r="Z118" s="101">
        <v>0.61</v>
      </c>
      <c r="AA118" s="101">
        <v>0.5</v>
      </c>
      <c r="AB118" s="101">
        <v>0.34</v>
      </c>
      <c r="AC118" s="236" t="s">
        <v>580</v>
      </c>
    </row>
    <row r="119" spans="2:30">
      <c r="B119" s="234"/>
      <c r="C119" s="235"/>
      <c r="D119" s="16" t="s">
        <v>294</v>
      </c>
      <c r="E119" s="101">
        <v>0.19</v>
      </c>
      <c r="F119" s="101">
        <v>0.09</v>
      </c>
      <c r="G119" s="101">
        <v>7.0000000000000007E-2</v>
      </c>
      <c r="H119" s="101">
        <v>7.0000000000000007E-2</v>
      </c>
      <c r="I119" s="101">
        <v>0.09</v>
      </c>
      <c r="J119" s="101">
        <v>0.24</v>
      </c>
      <c r="K119" s="101">
        <v>0.56999999999999995</v>
      </c>
      <c r="L119" s="101">
        <v>0.83</v>
      </c>
      <c r="M119" s="101">
        <v>0.88</v>
      </c>
      <c r="N119" s="101">
        <v>0.83</v>
      </c>
      <c r="O119" s="101">
        <v>0.73</v>
      </c>
      <c r="P119" s="101">
        <v>0.67</v>
      </c>
      <c r="Q119" s="101">
        <v>0.65</v>
      </c>
      <c r="R119" s="101">
        <v>0.61</v>
      </c>
      <c r="S119" s="101">
        <v>0.55000000000000004</v>
      </c>
      <c r="T119" s="101">
        <v>0.57999999999999996</v>
      </c>
      <c r="U119" s="101">
        <v>0.64</v>
      </c>
      <c r="V119" s="101">
        <v>0.87</v>
      </c>
      <c r="W119" s="101">
        <v>1</v>
      </c>
      <c r="X119" s="101">
        <v>0.92</v>
      </c>
      <c r="Y119" s="101">
        <v>0.76</v>
      </c>
      <c r="Z119" s="101">
        <v>0.64</v>
      </c>
      <c r="AA119" s="101">
        <v>0.53</v>
      </c>
      <c r="AB119" s="101">
        <v>0.36</v>
      </c>
      <c r="AC119" s="237"/>
    </row>
    <row r="120" spans="2:30">
      <c r="B120" s="234"/>
      <c r="C120" s="235"/>
      <c r="D120" s="16" t="s">
        <v>295</v>
      </c>
      <c r="E120" s="101">
        <v>0.19</v>
      </c>
      <c r="F120" s="101">
        <v>0.09</v>
      </c>
      <c r="G120" s="101">
        <v>7.0000000000000007E-2</v>
      </c>
      <c r="H120" s="101">
        <v>7.0000000000000007E-2</v>
      </c>
      <c r="I120" s="101">
        <v>0.09</v>
      </c>
      <c r="J120" s="101">
        <v>0.24</v>
      </c>
      <c r="K120" s="101">
        <v>0.56999999999999995</v>
      </c>
      <c r="L120" s="101">
        <v>0.83</v>
      </c>
      <c r="M120" s="101">
        <v>0.88</v>
      </c>
      <c r="N120" s="101">
        <v>0.83</v>
      </c>
      <c r="O120" s="101">
        <v>0.73</v>
      </c>
      <c r="P120" s="101">
        <v>0.67</v>
      </c>
      <c r="Q120" s="101">
        <v>0.65</v>
      </c>
      <c r="R120" s="101">
        <v>0.61</v>
      </c>
      <c r="S120" s="101">
        <v>0.55000000000000004</v>
      </c>
      <c r="T120" s="101">
        <v>0.57999999999999996</v>
      </c>
      <c r="U120" s="101">
        <v>0.64</v>
      </c>
      <c r="V120" s="101">
        <v>0.87</v>
      </c>
      <c r="W120" s="101">
        <v>1</v>
      </c>
      <c r="X120" s="101">
        <v>0.92</v>
      </c>
      <c r="Y120" s="101">
        <v>0.76</v>
      </c>
      <c r="Z120" s="101">
        <v>0.64</v>
      </c>
      <c r="AA120" s="101">
        <v>0.53</v>
      </c>
      <c r="AB120" s="101">
        <v>0.36</v>
      </c>
      <c r="AC120" s="238"/>
    </row>
    <row r="121" spans="2:30">
      <c r="B121" s="234" t="str">
        <f>$B$115&amp;" - "&amp;C121</f>
        <v>Domestic Hot Water - Showers</v>
      </c>
      <c r="C121" s="235" t="s">
        <v>607</v>
      </c>
      <c r="D121" s="16" t="s">
        <v>293</v>
      </c>
      <c r="E121" s="101">
        <v>0.08</v>
      </c>
      <c r="F121" s="101">
        <v>0.04</v>
      </c>
      <c r="G121" s="101">
        <v>0.03</v>
      </c>
      <c r="H121" s="101">
        <v>0.04</v>
      </c>
      <c r="I121" s="101">
        <v>0.11</v>
      </c>
      <c r="J121" s="101">
        <v>0.41</v>
      </c>
      <c r="K121" s="101">
        <v>0.93</v>
      </c>
      <c r="L121" s="101">
        <v>0.93</v>
      </c>
      <c r="M121" s="101">
        <v>0.75</v>
      </c>
      <c r="N121" s="101">
        <v>0.59</v>
      </c>
      <c r="O121" s="101">
        <v>0.47</v>
      </c>
      <c r="P121" s="101">
        <v>0.37</v>
      </c>
      <c r="Q121" s="101">
        <v>0.27</v>
      </c>
      <c r="R121" s="101">
        <v>0.23</v>
      </c>
      <c r="S121" s="101">
        <v>0.2</v>
      </c>
      <c r="T121" s="101">
        <v>0.21</v>
      </c>
      <c r="U121" s="101">
        <v>0.24</v>
      </c>
      <c r="V121" s="101">
        <v>0.31</v>
      </c>
      <c r="W121" s="101">
        <v>0.34</v>
      </c>
      <c r="X121" s="101">
        <v>0.34</v>
      </c>
      <c r="Y121" s="101">
        <v>0.33</v>
      </c>
      <c r="Z121" s="101">
        <v>0.32</v>
      </c>
      <c r="AA121" s="101">
        <v>0.23</v>
      </c>
      <c r="AB121" s="101">
        <v>0.17</v>
      </c>
      <c r="AC121" s="236" t="s">
        <v>580</v>
      </c>
    </row>
    <row r="122" spans="2:30">
      <c r="B122" s="234"/>
      <c r="C122" s="235"/>
      <c r="D122" s="16" t="s">
        <v>294</v>
      </c>
      <c r="E122" s="101">
        <v>0.09</v>
      </c>
      <c r="F122" s="101">
        <v>0.04</v>
      </c>
      <c r="G122" s="101">
        <v>0.03</v>
      </c>
      <c r="H122" s="101">
        <v>0.04</v>
      </c>
      <c r="I122" s="101">
        <v>0.12</v>
      </c>
      <c r="J122" s="101">
        <v>0.44</v>
      </c>
      <c r="K122" s="101">
        <v>1</v>
      </c>
      <c r="L122" s="101">
        <v>0.99</v>
      </c>
      <c r="M122" s="101">
        <v>0.81</v>
      </c>
      <c r="N122" s="101">
        <v>0.63</v>
      </c>
      <c r="O122" s="101">
        <v>0.51</v>
      </c>
      <c r="P122" s="101">
        <v>0.4</v>
      </c>
      <c r="Q122" s="101">
        <v>0.28999999999999998</v>
      </c>
      <c r="R122" s="101">
        <v>0.25</v>
      </c>
      <c r="S122" s="101">
        <v>0.214</v>
      </c>
      <c r="T122" s="101">
        <v>0.22</v>
      </c>
      <c r="U122" s="101">
        <v>0.26</v>
      </c>
      <c r="V122" s="101">
        <v>0.33</v>
      </c>
      <c r="W122" s="101">
        <v>0.36</v>
      </c>
      <c r="X122" s="101">
        <v>0.36</v>
      </c>
      <c r="Y122" s="101">
        <v>0.36</v>
      </c>
      <c r="Z122" s="101">
        <v>0.35</v>
      </c>
      <c r="AA122" s="101">
        <v>0.25</v>
      </c>
      <c r="AB122" s="101">
        <v>0.18</v>
      </c>
      <c r="AC122" s="237"/>
    </row>
    <row r="123" spans="2:30">
      <c r="B123" s="234"/>
      <c r="C123" s="235"/>
      <c r="D123" s="16" t="s">
        <v>295</v>
      </c>
      <c r="E123" s="101">
        <v>0.09</v>
      </c>
      <c r="F123" s="101">
        <v>0.04</v>
      </c>
      <c r="G123" s="101">
        <v>0.03</v>
      </c>
      <c r="H123" s="101">
        <v>0.04</v>
      </c>
      <c r="I123" s="101">
        <v>0.12</v>
      </c>
      <c r="J123" s="101">
        <v>0.44</v>
      </c>
      <c r="K123" s="101">
        <v>1</v>
      </c>
      <c r="L123" s="101">
        <v>0.99</v>
      </c>
      <c r="M123" s="101">
        <v>0.81</v>
      </c>
      <c r="N123" s="101">
        <v>0.63</v>
      </c>
      <c r="O123" s="101">
        <v>0.51</v>
      </c>
      <c r="P123" s="101">
        <v>0.4</v>
      </c>
      <c r="Q123" s="101">
        <v>0.28999999999999998</v>
      </c>
      <c r="R123" s="101">
        <v>0.25</v>
      </c>
      <c r="S123" s="101">
        <v>0.214</v>
      </c>
      <c r="T123" s="101">
        <v>0.22</v>
      </c>
      <c r="U123" s="101">
        <v>0.26</v>
      </c>
      <c r="V123" s="101">
        <v>0.33</v>
      </c>
      <c r="W123" s="101">
        <v>0.36</v>
      </c>
      <c r="X123" s="101">
        <v>0.36</v>
      </c>
      <c r="Y123" s="101">
        <v>0.36</v>
      </c>
      <c r="Z123" s="101">
        <v>0.35</v>
      </c>
      <c r="AA123" s="101">
        <v>0.25</v>
      </c>
      <c r="AB123" s="101">
        <v>0.18</v>
      </c>
      <c r="AC123" s="238"/>
    </row>
    <row r="124" spans="2:30">
      <c r="B124" s="234" t="str">
        <f>$B$115&amp;" - "&amp;C124</f>
        <v>Domestic Hot Water - Bath</v>
      </c>
      <c r="C124" s="235" t="s">
        <v>608</v>
      </c>
      <c r="D124" s="16" t="s">
        <v>293</v>
      </c>
      <c r="E124" s="101">
        <v>0.05</v>
      </c>
      <c r="F124" s="101">
        <v>0.03</v>
      </c>
      <c r="G124" s="101">
        <v>0.03</v>
      </c>
      <c r="H124" s="101">
        <v>0.03</v>
      </c>
      <c r="I124" s="101">
        <v>0.05</v>
      </c>
      <c r="J124" s="101">
        <v>0.14000000000000001</v>
      </c>
      <c r="K124" s="101">
        <v>0.33</v>
      </c>
      <c r="L124" s="101">
        <v>0.41</v>
      </c>
      <c r="M124" s="101">
        <v>0.47</v>
      </c>
      <c r="N124" s="101">
        <v>0.41</v>
      </c>
      <c r="O124" s="101">
        <v>0.33</v>
      </c>
      <c r="P124" s="101">
        <v>0.25</v>
      </c>
      <c r="Q124" s="101">
        <v>0.22</v>
      </c>
      <c r="R124" s="101">
        <v>0.16</v>
      </c>
      <c r="S124" s="101">
        <v>0.16</v>
      </c>
      <c r="T124" s="101">
        <v>0.16</v>
      </c>
      <c r="U124" s="101">
        <v>0.27</v>
      </c>
      <c r="V124" s="101">
        <v>0.33</v>
      </c>
      <c r="W124" s="101">
        <v>0.55000000000000004</v>
      </c>
      <c r="X124" s="101">
        <v>0.71</v>
      </c>
      <c r="Y124" s="101">
        <v>0.71</v>
      </c>
      <c r="Z124" s="101">
        <v>0.55000000000000004</v>
      </c>
      <c r="AA124" s="101">
        <v>0.47</v>
      </c>
      <c r="AB124" s="101">
        <v>0.27</v>
      </c>
      <c r="AC124" s="236" t="s">
        <v>580</v>
      </c>
    </row>
    <row r="125" spans="2:30">
      <c r="B125" s="234"/>
      <c r="C125" s="235"/>
      <c r="D125" s="16" t="s">
        <v>294</v>
      </c>
      <c r="E125" s="101">
        <v>0.08</v>
      </c>
      <c r="F125" s="101">
        <v>0.04</v>
      </c>
      <c r="G125" s="101">
        <v>0.04</v>
      </c>
      <c r="H125" s="101">
        <v>0.04</v>
      </c>
      <c r="I125" s="101">
        <v>0.08</v>
      </c>
      <c r="J125" s="101">
        <v>0.19</v>
      </c>
      <c r="K125" s="101">
        <v>0.46</v>
      </c>
      <c r="L125" s="101">
        <v>0.57999999999999996</v>
      </c>
      <c r="M125" s="101">
        <v>0.65</v>
      </c>
      <c r="N125" s="101">
        <v>0.57999999999999996</v>
      </c>
      <c r="O125" s="101">
        <v>0.46</v>
      </c>
      <c r="P125" s="101">
        <v>0.35</v>
      </c>
      <c r="Q125" s="101">
        <v>0.31</v>
      </c>
      <c r="R125" s="101">
        <v>0.23</v>
      </c>
      <c r="S125" s="101">
        <v>0.23</v>
      </c>
      <c r="T125" s="101">
        <v>0.23</v>
      </c>
      <c r="U125" s="101">
        <v>0.38</v>
      </c>
      <c r="V125" s="101">
        <v>0.46</v>
      </c>
      <c r="W125" s="101">
        <v>0.77</v>
      </c>
      <c r="X125" s="101">
        <v>1</v>
      </c>
      <c r="Y125" s="101">
        <v>1</v>
      </c>
      <c r="Z125" s="101">
        <v>0.77</v>
      </c>
      <c r="AA125" s="101">
        <v>0.65</v>
      </c>
      <c r="AB125" s="101">
        <v>0.38</v>
      </c>
      <c r="AC125" s="237"/>
    </row>
    <row r="126" spans="2:30">
      <c r="B126" s="234"/>
      <c r="C126" s="235"/>
      <c r="D126" s="16" t="s">
        <v>295</v>
      </c>
      <c r="E126" s="101">
        <v>0.08</v>
      </c>
      <c r="F126" s="101">
        <v>0.04</v>
      </c>
      <c r="G126" s="101">
        <v>0.04</v>
      </c>
      <c r="H126" s="101">
        <v>0.04</v>
      </c>
      <c r="I126" s="101">
        <v>0.08</v>
      </c>
      <c r="J126" s="101">
        <v>0.19</v>
      </c>
      <c r="K126" s="101">
        <v>0.46</v>
      </c>
      <c r="L126" s="101">
        <v>0.57999999999999996</v>
      </c>
      <c r="M126" s="101">
        <v>0.65</v>
      </c>
      <c r="N126" s="101">
        <v>0.57999999999999996</v>
      </c>
      <c r="O126" s="101">
        <v>0.46</v>
      </c>
      <c r="P126" s="101">
        <v>0.35</v>
      </c>
      <c r="Q126" s="101">
        <v>0.31</v>
      </c>
      <c r="R126" s="101">
        <v>0.23</v>
      </c>
      <c r="S126" s="101">
        <v>0.23</v>
      </c>
      <c r="T126" s="101">
        <v>0.23</v>
      </c>
      <c r="U126" s="101">
        <v>0.38</v>
      </c>
      <c r="V126" s="101">
        <v>0.46</v>
      </c>
      <c r="W126" s="101">
        <v>0.77</v>
      </c>
      <c r="X126" s="101">
        <v>1</v>
      </c>
      <c r="Y126" s="101">
        <v>1</v>
      </c>
      <c r="Z126" s="101">
        <v>0.77</v>
      </c>
      <c r="AA126" s="101">
        <v>0.65</v>
      </c>
      <c r="AB126" s="101">
        <v>0.38</v>
      </c>
      <c r="AC126" s="238"/>
    </row>
    <row r="127" spans="2:30">
      <c r="B127" s="234" t="str">
        <f>$B$115&amp;" - "&amp;C127</f>
        <v>Domestic Hot Water - Other Loads</v>
      </c>
      <c r="C127" s="235" t="s">
        <v>609</v>
      </c>
      <c r="D127" s="16" t="s">
        <v>293</v>
      </c>
      <c r="E127" s="101">
        <v>0.14000000000000001</v>
      </c>
      <c r="F127" s="101">
        <v>0.08</v>
      </c>
      <c r="G127" s="101">
        <v>0.05</v>
      </c>
      <c r="H127" s="101">
        <v>0.06</v>
      </c>
      <c r="I127" s="101">
        <v>0.12</v>
      </c>
      <c r="J127" s="101">
        <v>0.37</v>
      </c>
      <c r="K127" s="101">
        <v>0.83</v>
      </c>
      <c r="L127" s="101">
        <v>1</v>
      </c>
      <c r="M127" s="101">
        <v>1</v>
      </c>
      <c r="N127" s="101">
        <v>0.92</v>
      </c>
      <c r="O127" s="101">
        <v>0.8</v>
      </c>
      <c r="P127" s="101">
        <v>0.68</v>
      </c>
      <c r="Q127" s="101">
        <v>0.59</v>
      </c>
      <c r="R127" s="101">
        <v>0.52</v>
      </c>
      <c r="S127" s="101">
        <v>0.47</v>
      </c>
      <c r="T127" s="101">
        <v>0.47</v>
      </c>
      <c r="U127" s="101">
        <v>0.53</v>
      </c>
      <c r="V127" s="101">
        <v>0.64</v>
      </c>
      <c r="W127" s="101">
        <v>0.73</v>
      </c>
      <c r="X127" s="101">
        <v>0.73</v>
      </c>
      <c r="Y127" s="101">
        <v>0.68</v>
      </c>
      <c r="Z127" s="101">
        <v>0.61</v>
      </c>
      <c r="AA127" s="101">
        <v>0.46</v>
      </c>
      <c r="AB127" s="101">
        <v>0.3</v>
      </c>
      <c r="AC127" s="236" t="s">
        <v>580</v>
      </c>
    </row>
    <row r="128" spans="2:30">
      <c r="B128" s="234"/>
      <c r="C128" s="235"/>
      <c r="D128" s="16" t="s">
        <v>294</v>
      </c>
      <c r="E128" s="101">
        <v>0.14000000000000001</v>
      </c>
      <c r="F128" s="101">
        <v>0.08</v>
      </c>
      <c r="G128" s="101">
        <v>0.05</v>
      </c>
      <c r="H128" s="101">
        <v>0.06</v>
      </c>
      <c r="I128" s="101">
        <v>0.12</v>
      </c>
      <c r="J128" s="101">
        <v>0.37</v>
      </c>
      <c r="K128" s="101">
        <v>0.83</v>
      </c>
      <c r="L128" s="101">
        <v>1</v>
      </c>
      <c r="M128" s="101">
        <v>1</v>
      </c>
      <c r="N128" s="101">
        <v>0.92</v>
      </c>
      <c r="O128" s="101">
        <v>0.8</v>
      </c>
      <c r="P128" s="101">
        <v>0.68</v>
      </c>
      <c r="Q128" s="101">
        <v>0.59</v>
      </c>
      <c r="R128" s="101">
        <v>0.52</v>
      </c>
      <c r="S128" s="101">
        <v>0.47</v>
      </c>
      <c r="T128" s="101">
        <v>0.47</v>
      </c>
      <c r="U128" s="101">
        <v>0.53</v>
      </c>
      <c r="V128" s="101">
        <v>0.64</v>
      </c>
      <c r="W128" s="101">
        <v>0.73</v>
      </c>
      <c r="X128" s="101">
        <v>0.73</v>
      </c>
      <c r="Y128" s="101">
        <v>0.68</v>
      </c>
      <c r="Z128" s="101">
        <v>0.61</v>
      </c>
      <c r="AA128" s="101">
        <v>0.46</v>
      </c>
      <c r="AB128" s="101">
        <v>0.3</v>
      </c>
      <c r="AC128" s="237"/>
    </row>
    <row r="129" spans="2:29">
      <c r="B129" s="234"/>
      <c r="C129" s="235"/>
      <c r="D129" s="16" t="s">
        <v>295</v>
      </c>
      <c r="E129" s="101">
        <v>0.14000000000000001</v>
      </c>
      <c r="F129" s="101">
        <v>0.08</v>
      </c>
      <c r="G129" s="101">
        <v>0.05</v>
      </c>
      <c r="H129" s="101">
        <v>0.06</v>
      </c>
      <c r="I129" s="101">
        <v>0.12</v>
      </c>
      <c r="J129" s="101">
        <v>0.37</v>
      </c>
      <c r="K129" s="101">
        <v>0.83</v>
      </c>
      <c r="L129" s="101">
        <v>1</v>
      </c>
      <c r="M129" s="101">
        <v>1</v>
      </c>
      <c r="N129" s="101">
        <v>0.92</v>
      </c>
      <c r="O129" s="101">
        <v>0.8</v>
      </c>
      <c r="P129" s="101">
        <v>0.68</v>
      </c>
      <c r="Q129" s="101">
        <v>0.59</v>
      </c>
      <c r="R129" s="101">
        <v>0.52</v>
      </c>
      <c r="S129" s="101">
        <v>0.47</v>
      </c>
      <c r="T129" s="101">
        <v>0.47</v>
      </c>
      <c r="U129" s="101">
        <v>0.53</v>
      </c>
      <c r="V129" s="101">
        <v>0.64</v>
      </c>
      <c r="W129" s="101">
        <v>0.73</v>
      </c>
      <c r="X129" s="101">
        <v>0.73</v>
      </c>
      <c r="Y129" s="101">
        <v>0.68</v>
      </c>
      <c r="Z129" s="101">
        <v>0.61</v>
      </c>
      <c r="AA129" s="101">
        <v>0.46</v>
      </c>
      <c r="AB129" s="101">
        <v>0.3</v>
      </c>
      <c r="AC129" s="238"/>
    </row>
    <row r="130" spans="2:29">
      <c r="B130" s="234" t="str">
        <f>$B$115&amp;" - "&amp;C130</f>
        <v xml:space="preserve">Domestic Hot Water - </v>
      </c>
      <c r="C130" s="235"/>
      <c r="D130" s="16" t="s">
        <v>293</v>
      </c>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236"/>
    </row>
    <row r="131" spans="2:29">
      <c r="B131" s="234"/>
      <c r="C131" s="235"/>
      <c r="D131" s="16" t="s">
        <v>294</v>
      </c>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237"/>
    </row>
    <row r="132" spans="2:29">
      <c r="B132" s="234"/>
      <c r="C132" s="235"/>
      <c r="D132" s="16" t="s">
        <v>295</v>
      </c>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238"/>
    </row>
    <row r="150" spans="2:30" ht="18.75">
      <c r="B150" s="208" t="s">
        <v>98</v>
      </c>
      <c r="C150" s="208"/>
      <c r="D150" s="208"/>
      <c r="E150" s="208"/>
      <c r="F150" s="208"/>
      <c r="G150" s="208"/>
      <c r="H150" s="208"/>
      <c r="I150" s="208"/>
      <c r="J150" s="208"/>
      <c r="K150" s="208"/>
      <c r="L150" s="208"/>
      <c r="M150" s="208"/>
      <c r="N150" s="208"/>
      <c r="O150" s="208"/>
      <c r="P150" s="208"/>
      <c r="Q150" s="208"/>
      <c r="R150" s="208"/>
      <c r="S150" s="208"/>
      <c r="T150" s="208"/>
      <c r="U150" s="208"/>
      <c r="V150" s="208"/>
      <c r="W150" s="208"/>
      <c r="X150" s="208"/>
      <c r="Y150" s="208"/>
      <c r="Z150" s="208"/>
      <c r="AA150" s="208"/>
      <c r="AB150" s="208"/>
      <c r="AC150" s="127" t="s">
        <v>8</v>
      </c>
      <c r="AD150" s="127"/>
    </row>
    <row r="151" spans="2:30" s="10" customFormat="1" ht="5.0999999999999996" customHeight="1">
      <c r="B151" s="11"/>
      <c r="C151" s="11"/>
      <c r="D151" s="11"/>
      <c r="E151" s="11"/>
      <c r="F151" s="11"/>
      <c r="G151" s="12"/>
    </row>
    <row r="152" spans="2:30">
      <c r="B152" s="132"/>
      <c r="C152" s="17" t="s">
        <v>228</v>
      </c>
      <c r="D152" s="17" t="s">
        <v>269</v>
      </c>
      <c r="E152" s="17" t="s">
        <v>270</v>
      </c>
      <c r="F152" s="17" t="s">
        <v>271</v>
      </c>
      <c r="G152" s="17" t="s">
        <v>272</v>
      </c>
      <c r="H152" s="17" t="s">
        <v>273</v>
      </c>
      <c r="I152" s="17" t="s">
        <v>274</v>
      </c>
      <c r="J152" s="17" t="s">
        <v>275</v>
      </c>
      <c r="K152" s="17" t="s">
        <v>276</v>
      </c>
      <c r="L152" s="17" t="s">
        <v>277</v>
      </c>
      <c r="M152" s="17" t="s">
        <v>278</v>
      </c>
      <c r="N152" s="17" t="s">
        <v>279</v>
      </c>
      <c r="O152" s="17" t="s">
        <v>280</v>
      </c>
      <c r="P152" s="17" t="s">
        <v>281</v>
      </c>
      <c r="Q152" s="17" t="s">
        <v>282</v>
      </c>
      <c r="R152" s="17" t="s">
        <v>283</v>
      </c>
      <c r="S152" s="17" t="s">
        <v>284</v>
      </c>
      <c r="T152" s="17" t="s">
        <v>285</v>
      </c>
      <c r="U152" s="17" t="s">
        <v>286</v>
      </c>
      <c r="V152" s="17" t="s">
        <v>287</v>
      </c>
      <c r="W152" s="17" t="s">
        <v>288</v>
      </c>
      <c r="X152" s="17" t="s">
        <v>289</v>
      </c>
      <c r="Y152" s="17" t="s">
        <v>290</v>
      </c>
      <c r="Z152" s="17" t="s">
        <v>291</v>
      </c>
      <c r="AA152" s="17" t="s">
        <v>292</v>
      </c>
      <c r="AB152" s="152">
        <v>0</v>
      </c>
    </row>
    <row r="153" spans="2:30" ht="15.75" customHeight="1">
      <c r="B153" s="234" t="str">
        <f>$B$150&amp;" - "&amp;C153</f>
        <v>Process Loads - Cooking Range</v>
      </c>
      <c r="C153" s="235" t="s">
        <v>594</v>
      </c>
      <c r="D153" s="16" t="s">
        <v>293</v>
      </c>
      <c r="E153" s="101">
        <v>0.05</v>
      </c>
      <c r="F153" s="101">
        <v>0.05</v>
      </c>
      <c r="G153" s="101">
        <v>0.02</v>
      </c>
      <c r="H153" s="101">
        <v>0.02</v>
      </c>
      <c r="I153" s="101">
        <v>0.05</v>
      </c>
      <c r="J153" s="101">
        <v>7.0000000000000007E-2</v>
      </c>
      <c r="K153" s="101">
        <v>0.17</v>
      </c>
      <c r="L153" s="101">
        <v>0.28000000000000003</v>
      </c>
      <c r="M153" s="101">
        <v>0.31</v>
      </c>
      <c r="N153" s="101">
        <v>0.32</v>
      </c>
      <c r="O153" s="101">
        <v>0.28000000000000003</v>
      </c>
      <c r="P153" s="101">
        <v>0.33</v>
      </c>
      <c r="Q153" s="101">
        <v>0.38</v>
      </c>
      <c r="R153" s="101">
        <v>0.31</v>
      </c>
      <c r="S153" s="101">
        <v>0.28999999999999998</v>
      </c>
      <c r="T153" s="101">
        <v>0.38</v>
      </c>
      <c r="U153" s="101">
        <v>0.61</v>
      </c>
      <c r="V153" s="101">
        <v>1</v>
      </c>
      <c r="W153" s="101">
        <v>0.78</v>
      </c>
      <c r="X153" s="101">
        <v>0.4</v>
      </c>
      <c r="Y153" s="101">
        <v>0.24</v>
      </c>
      <c r="Z153" s="101">
        <v>0.17</v>
      </c>
      <c r="AA153" s="101">
        <v>0.1</v>
      </c>
      <c r="AB153" s="101">
        <v>7.0000000000000007E-2</v>
      </c>
      <c r="AC153" s="236" t="s">
        <v>580</v>
      </c>
    </row>
    <row r="154" spans="2:30">
      <c r="B154" s="234"/>
      <c r="C154" s="235"/>
      <c r="D154" s="16" t="s">
        <v>294</v>
      </c>
      <c r="E154" s="101">
        <v>0.05</v>
      </c>
      <c r="F154" s="101">
        <v>0.05</v>
      </c>
      <c r="G154" s="101">
        <v>0.02</v>
      </c>
      <c r="H154" s="101">
        <v>0.02</v>
      </c>
      <c r="I154" s="101">
        <v>0.05</v>
      </c>
      <c r="J154" s="101">
        <v>7.0000000000000007E-2</v>
      </c>
      <c r="K154" s="101">
        <v>0.17</v>
      </c>
      <c r="L154" s="101">
        <v>0.28000000000000003</v>
      </c>
      <c r="M154" s="101">
        <v>0.31</v>
      </c>
      <c r="N154" s="101">
        <v>0.32</v>
      </c>
      <c r="O154" s="101">
        <v>0.28000000000000003</v>
      </c>
      <c r="P154" s="101">
        <v>0.33</v>
      </c>
      <c r="Q154" s="101">
        <v>0.38</v>
      </c>
      <c r="R154" s="101">
        <v>0.31</v>
      </c>
      <c r="S154" s="101">
        <v>0.28999999999999998</v>
      </c>
      <c r="T154" s="101">
        <v>0.38</v>
      </c>
      <c r="U154" s="101">
        <v>0.61</v>
      </c>
      <c r="V154" s="101">
        <v>1</v>
      </c>
      <c r="W154" s="101">
        <v>0.78</v>
      </c>
      <c r="X154" s="101">
        <v>0.4</v>
      </c>
      <c r="Y154" s="101">
        <v>0.24</v>
      </c>
      <c r="Z154" s="101">
        <v>0.17</v>
      </c>
      <c r="AA154" s="101">
        <v>0.1</v>
      </c>
      <c r="AB154" s="101">
        <v>7.0000000000000007E-2</v>
      </c>
      <c r="AC154" s="237"/>
    </row>
    <row r="155" spans="2:30">
      <c r="B155" s="234"/>
      <c r="C155" s="235"/>
      <c r="D155" s="16" t="s">
        <v>295</v>
      </c>
      <c r="E155" s="101">
        <v>0.05</v>
      </c>
      <c r="F155" s="101">
        <v>0.05</v>
      </c>
      <c r="G155" s="101">
        <v>0.02</v>
      </c>
      <c r="H155" s="101">
        <v>0.02</v>
      </c>
      <c r="I155" s="101">
        <v>0.05</v>
      </c>
      <c r="J155" s="101">
        <v>7.0000000000000007E-2</v>
      </c>
      <c r="K155" s="101">
        <v>0.17</v>
      </c>
      <c r="L155" s="101">
        <v>0.28000000000000003</v>
      </c>
      <c r="M155" s="101">
        <v>0.31</v>
      </c>
      <c r="N155" s="101">
        <v>0.32</v>
      </c>
      <c r="O155" s="101">
        <v>0.28000000000000003</v>
      </c>
      <c r="P155" s="101">
        <v>0.33</v>
      </c>
      <c r="Q155" s="101">
        <v>0.38</v>
      </c>
      <c r="R155" s="101">
        <v>0.31</v>
      </c>
      <c r="S155" s="101">
        <v>0.28999999999999998</v>
      </c>
      <c r="T155" s="101">
        <v>0.38</v>
      </c>
      <c r="U155" s="101">
        <v>0.61</v>
      </c>
      <c r="V155" s="101">
        <v>1</v>
      </c>
      <c r="W155" s="101">
        <v>0.78</v>
      </c>
      <c r="X155" s="101">
        <v>0.4</v>
      </c>
      <c r="Y155" s="101">
        <v>0.24</v>
      </c>
      <c r="Z155" s="101">
        <v>0.17</v>
      </c>
      <c r="AA155" s="101">
        <v>0.1</v>
      </c>
      <c r="AB155" s="101">
        <v>7.0000000000000007E-2</v>
      </c>
      <c r="AC155" s="238"/>
    </row>
    <row r="156" spans="2:30">
      <c r="B156" s="234" t="str">
        <f>$B$150&amp;" - "&amp;C156</f>
        <v xml:space="preserve">Process Loads - </v>
      </c>
      <c r="C156" s="235"/>
      <c r="D156" s="16" t="s">
        <v>293</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6"/>
    </row>
    <row r="157" spans="2:30">
      <c r="B157" s="234"/>
      <c r="C157" s="235"/>
      <c r="D157" s="16" t="s">
        <v>294</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7"/>
    </row>
    <row r="158" spans="2:30">
      <c r="B158" s="234"/>
      <c r="C158" s="235"/>
      <c r="D158" s="16" t="s">
        <v>295</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8"/>
    </row>
    <row r="159" spans="2:30">
      <c r="B159" s="234" t="str">
        <f>$B$150&amp;" - "&amp;C159</f>
        <v xml:space="preserve">Process Loads - </v>
      </c>
      <c r="C159" s="235"/>
      <c r="D159" s="16" t="s">
        <v>293</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6"/>
    </row>
    <row r="160" spans="2:30">
      <c r="B160" s="234"/>
      <c r="C160" s="235"/>
      <c r="D160" s="16" t="s">
        <v>294</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7"/>
    </row>
    <row r="161" spans="2:29">
      <c r="B161" s="234"/>
      <c r="C161" s="235"/>
      <c r="D161" s="16" t="s">
        <v>295</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8"/>
    </row>
    <row r="162" spans="2:29">
      <c r="B162" s="234" t="str">
        <f>$B$150&amp;" - "&amp;C162</f>
        <v xml:space="preserve">Process Loads - </v>
      </c>
      <c r="C162" s="235"/>
      <c r="D162" s="16" t="s">
        <v>293</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6"/>
    </row>
    <row r="163" spans="2:29">
      <c r="B163" s="234"/>
      <c r="C163" s="235"/>
      <c r="D163" s="16" t="s">
        <v>294</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7"/>
    </row>
    <row r="164" spans="2:29">
      <c r="B164" s="234"/>
      <c r="C164" s="235"/>
      <c r="D164" s="16" t="s">
        <v>295</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8"/>
    </row>
    <row r="165" spans="2:29">
      <c r="B165" s="234" t="str">
        <f>$B$150&amp;" - "&amp;C165</f>
        <v xml:space="preserve">Process Loads - </v>
      </c>
      <c r="C165" s="235"/>
      <c r="D165" s="16" t="s">
        <v>293</v>
      </c>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236"/>
    </row>
    <row r="166" spans="2:29">
      <c r="B166" s="234"/>
      <c r="C166" s="235"/>
      <c r="D166" s="16" t="s">
        <v>294</v>
      </c>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237"/>
    </row>
    <row r="167" spans="2:29">
      <c r="B167" s="234"/>
      <c r="C167" s="235"/>
      <c r="D167" s="16" t="s">
        <v>295</v>
      </c>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238"/>
    </row>
  </sheetData>
  <mergeCells count="86">
    <mergeCell ref="B162:B164"/>
    <mergeCell ref="C162:C164"/>
    <mergeCell ref="AC162:AC164"/>
    <mergeCell ref="B165:B167"/>
    <mergeCell ref="C165:C167"/>
    <mergeCell ref="AC165:AC167"/>
    <mergeCell ref="B156:B158"/>
    <mergeCell ref="C156:C158"/>
    <mergeCell ref="AC156:AC158"/>
    <mergeCell ref="B159:B161"/>
    <mergeCell ref="C159:C161"/>
    <mergeCell ref="AC159:AC161"/>
    <mergeCell ref="B130:B132"/>
    <mergeCell ref="C130:C132"/>
    <mergeCell ref="AC130:AC132"/>
    <mergeCell ref="B150:AB150"/>
    <mergeCell ref="B153:B155"/>
    <mergeCell ref="C153:C155"/>
    <mergeCell ref="AC153:AC155"/>
    <mergeCell ref="B124:B126"/>
    <mergeCell ref="C124:C126"/>
    <mergeCell ref="AC124:AC126"/>
    <mergeCell ref="B127:B129"/>
    <mergeCell ref="C127:C129"/>
    <mergeCell ref="AC127:AC129"/>
    <mergeCell ref="B115:AB115"/>
    <mergeCell ref="B118:B120"/>
    <mergeCell ref="C118:C120"/>
    <mergeCell ref="AC118:AC120"/>
    <mergeCell ref="B121:B123"/>
    <mergeCell ref="C121:C123"/>
    <mergeCell ref="AC121:AC123"/>
    <mergeCell ref="B89:B91"/>
    <mergeCell ref="C89:C91"/>
    <mergeCell ref="AC89:AC91"/>
    <mergeCell ref="B92:B94"/>
    <mergeCell ref="C92:C94"/>
    <mergeCell ref="AC92:AC94"/>
    <mergeCell ref="B83:B85"/>
    <mergeCell ref="C83:C85"/>
    <mergeCell ref="AC83:AC85"/>
    <mergeCell ref="B86:B88"/>
    <mergeCell ref="C86:C88"/>
    <mergeCell ref="AC86:AC88"/>
    <mergeCell ref="B57:B59"/>
    <mergeCell ref="C57:C59"/>
    <mergeCell ref="AC57:AC59"/>
    <mergeCell ref="B77:AB77"/>
    <mergeCell ref="B80:B82"/>
    <mergeCell ref="C80:C82"/>
    <mergeCell ref="AC80:AC82"/>
    <mergeCell ref="B51:B53"/>
    <mergeCell ref="C51:C53"/>
    <mergeCell ref="AC51:AC53"/>
    <mergeCell ref="B54:B56"/>
    <mergeCell ref="C54:C56"/>
    <mergeCell ref="AC54:AC56"/>
    <mergeCell ref="B42:AB42"/>
    <mergeCell ref="B45:B47"/>
    <mergeCell ref="C45:C47"/>
    <mergeCell ref="AC45:AC47"/>
    <mergeCell ref="B48:B50"/>
    <mergeCell ref="C48:C50"/>
    <mergeCell ref="AC48:AC50"/>
    <mergeCell ref="B19:B21"/>
    <mergeCell ref="C19:C21"/>
    <mergeCell ref="AC19:AC21"/>
    <mergeCell ref="B22:B24"/>
    <mergeCell ref="C22:C24"/>
    <mergeCell ref="AC22:AC24"/>
    <mergeCell ref="B95:B97"/>
    <mergeCell ref="C95:C97"/>
    <mergeCell ref="AC95:AC97"/>
    <mergeCell ref="C2:J4"/>
    <mergeCell ref="AC2:AD2"/>
    <mergeCell ref="AC3:AD3"/>
    <mergeCell ref="B7:AB7"/>
    <mergeCell ref="B10:B12"/>
    <mergeCell ref="C10:C12"/>
    <mergeCell ref="AC10:AC12"/>
    <mergeCell ref="B13:B15"/>
    <mergeCell ref="C13:C15"/>
    <mergeCell ref="AC13:AC15"/>
    <mergeCell ref="B16:B18"/>
    <mergeCell ref="C16:C18"/>
    <mergeCell ref="AC16:AC18"/>
  </mergeCells>
  <conditionalFormatting sqref="C16:C24">
    <cfRule type="containsText" dxfId="146" priority="59" operator="containsText" text="Example:">
      <formula>NOT(ISERROR(SEARCH("Example:",C16)))</formula>
    </cfRule>
  </conditionalFormatting>
  <conditionalFormatting sqref="C51:C59">
    <cfRule type="containsText" dxfId="145" priority="58" operator="containsText" text="Example:">
      <formula>NOT(ISERROR(SEARCH("Example:",C51)))</formula>
    </cfRule>
  </conditionalFormatting>
  <conditionalFormatting sqref="AC16:AC18">
    <cfRule type="containsText" dxfId="144" priority="55" operator="containsText" text="Example">
      <formula>NOT(ISERROR(SEARCH("Example",AC16)))</formula>
    </cfRule>
  </conditionalFormatting>
  <conditionalFormatting sqref="AC19:AC21">
    <cfRule type="containsText" dxfId="143" priority="54" operator="containsText" text="Example">
      <formula>NOT(ISERROR(SEARCH("Example",AC19)))</formula>
    </cfRule>
  </conditionalFormatting>
  <conditionalFormatting sqref="AC22:AC24">
    <cfRule type="containsText" dxfId="142" priority="53" operator="containsText" text="Example">
      <formula>NOT(ISERROR(SEARCH("Example",AC22)))</formula>
    </cfRule>
  </conditionalFormatting>
  <conditionalFormatting sqref="AC51:AC53">
    <cfRule type="containsText" dxfId="141" priority="52" operator="containsText" text="Example">
      <formula>NOT(ISERROR(SEARCH("Example",AC51)))</formula>
    </cfRule>
  </conditionalFormatting>
  <conditionalFormatting sqref="AC54:AC56">
    <cfRule type="containsText" dxfId="140" priority="51" operator="containsText" text="Example">
      <formula>NOT(ISERROR(SEARCH("Example",AC54)))</formula>
    </cfRule>
  </conditionalFormatting>
  <conditionalFormatting sqref="AC57:AC59">
    <cfRule type="containsText" dxfId="139" priority="50" operator="containsText" text="Example">
      <formula>NOT(ISERROR(SEARCH("Example",AC57)))</formula>
    </cfRule>
  </conditionalFormatting>
  <conditionalFormatting sqref="C130:C132">
    <cfRule type="containsText" dxfId="138" priority="46" operator="containsText" text="Example:">
      <formula>NOT(ISERROR(SEARCH("Example:",C130)))</formula>
    </cfRule>
  </conditionalFormatting>
  <conditionalFormatting sqref="AC130:AC132">
    <cfRule type="containsText" dxfId="137" priority="43" operator="containsText" text="Example">
      <formula>NOT(ISERROR(SEARCH("Example",AC130)))</formula>
    </cfRule>
  </conditionalFormatting>
  <conditionalFormatting sqref="C156:C167">
    <cfRule type="containsText" dxfId="136" priority="42" operator="containsText" text="Example:">
      <formula>NOT(ISERROR(SEARCH("Example:",C156)))</formula>
    </cfRule>
  </conditionalFormatting>
  <conditionalFormatting sqref="AC156:AC158">
    <cfRule type="containsText" dxfId="135" priority="41" operator="containsText" text="Example">
      <formula>NOT(ISERROR(SEARCH("Example",AC156)))</formula>
    </cfRule>
  </conditionalFormatting>
  <conditionalFormatting sqref="AC159:AC161">
    <cfRule type="containsText" dxfId="134" priority="40" operator="containsText" text="Example">
      <formula>NOT(ISERROR(SEARCH("Example",AC159)))</formula>
    </cfRule>
  </conditionalFormatting>
  <conditionalFormatting sqref="AC162:AC164">
    <cfRule type="containsText" dxfId="133" priority="39" operator="containsText" text="Example">
      <formula>NOT(ISERROR(SEARCH("Example",AC162)))</formula>
    </cfRule>
  </conditionalFormatting>
  <conditionalFormatting sqref="AC165:AC167">
    <cfRule type="containsText" dxfId="132" priority="38" operator="containsText" text="Example">
      <formula>NOT(ISERROR(SEARCH("Example",AC165)))</formula>
    </cfRule>
  </conditionalFormatting>
  <conditionalFormatting sqref="C13:C15">
    <cfRule type="containsText" dxfId="131" priority="33" operator="containsText" text="Example:">
      <formula>NOT(ISERROR(SEARCH("Example:",C13)))</formula>
    </cfRule>
  </conditionalFormatting>
  <conditionalFormatting sqref="AC48:AC50">
    <cfRule type="containsText" dxfId="130" priority="11" operator="containsText" text="Example">
      <formula>NOT(ISERROR(SEARCH("Example",AC48)))</formula>
    </cfRule>
  </conditionalFormatting>
  <conditionalFormatting sqref="AC13:AC15">
    <cfRule type="containsText" dxfId="129" priority="20" operator="containsText" text="Example">
      <formula>NOT(ISERROR(SEARCH("Example",AC13)))</formula>
    </cfRule>
  </conditionalFormatting>
  <conditionalFormatting sqref="C10:C12">
    <cfRule type="containsText" dxfId="128" priority="15" operator="containsText" text="Example:">
      <formula>NOT(ISERROR(SEARCH("Example:",C10)))</formula>
    </cfRule>
  </conditionalFormatting>
  <conditionalFormatting sqref="AC10:AC12">
    <cfRule type="containsText" dxfId="127" priority="14" operator="containsText" text="Example">
      <formula>NOT(ISERROR(SEARCH("Example",AC10)))</formula>
    </cfRule>
  </conditionalFormatting>
  <conditionalFormatting sqref="C45:C47">
    <cfRule type="containsText" dxfId="126" priority="13" operator="containsText" text="Example:">
      <formula>NOT(ISERROR(SEARCH("Example:",C45)))</formula>
    </cfRule>
  </conditionalFormatting>
  <conditionalFormatting sqref="C48:C50">
    <cfRule type="containsText" dxfId="125" priority="12" operator="containsText" text="Example:">
      <formula>NOT(ISERROR(SEARCH("Example:",C48)))</formula>
    </cfRule>
  </conditionalFormatting>
  <conditionalFormatting sqref="AC45:AC47">
    <cfRule type="containsText" dxfId="124" priority="10" operator="containsText" text="Example">
      <formula>NOT(ISERROR(SEARCH("Example",AC45)))</formula>
    </cfRule>
  </conditionalFormatting>
  <conditionalFormatting sqref="C80:C82 C86:C94">
    <cfRule type="containsText" dxfId="123" priority="9" operator="containsText" text="Example:">
      <formula>NOT(ISERROR(SEARCH("Example:",C80)))</formula>
    </cfRule>
  </conditionalFormatting>
  <conditionalFormatting sqref="C83:C85">
    <cfRule type="containsText" dxfId="122" priority="8" operator="containsText" text="Example:">
      <formula>NOT(ISERROR(SEARCH("Example:",C83)))</formula>
    </cfRule>
  </conditionalFormatting>
  <conditionalFormatting sqref="C95:C97">
    <cfRule type="containsText" dxfId="121" priority="7" operator="containsText" text="Example:">
      <formula>NOT(ISERROR(SEARCH("Example:",C95)))</formula>
    </cfRule>
  </conditionalFormatting>
  <conditionalFormatting sqref="AC80:AC97">
    <cfRule type="containsText" dxfId="120" priority="6" operator="containsText" text="Example">
      <formula>NOT(ISERROR(SEARCH("Example",AC80)))</formula>
    </cfRule>
  </conditionalFormatting>
  <conditionalFormatting sqref="C118:C120 C124:C129">
    <cfRule type="containsText" dxfId="119" priority="5" operator="containsText" text="Example:">
      <formula>NOT(ISERROR(SEARCH("Example:",C118)))</formula>
    </cfRule>
  </conditionalFormatting>
  <conditionalFormatting sqref="C121:C123">
    <cfRule type="containsText" dxfId="118" priority="4" operator="containsText" text="Example:">
      <formula>NOT(ISERROR(SEARCH("Example:",C121)))</formula>
    </cfRule>
  </conditionalFormatting>
  <conditionalFormatting sqref="AC118:AC129">
    <cfRule type="containsText" dxfId="117" priority="3" operator="containsText" text="Example">
      <formula>NOT(ISERROR(SEARCH("Example",AC118)))</formula>
    </cfRule>
  </conditionalFormatting>
  <conditionalFormatting sqref="C153:C155">
    <cfRule type="containsText" dxfId="116" priority="2" operator="containsText" text="Example:">
      <formula>NOT(ISERROR(SEARCH("Example:",C153)))</formula>
    </cfRule>
  </conditionalFormatting>
  <conditionalFormatting sqref="AC153:AC155">
    <cfRule type="containsText" dxfId="115" priority="1" operator="containsText" text="Example">
      <formula>NOT(ISERROR(SEARCH("Example",AC153)))</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_CommunitiesTaxHTField xmlns="232c94ed-ed3c-49c8-92ac-e0a693860585">
      <Terms xmlns="http://schemas.microsoft.com/office/infopath/2007/PartnerControls">
        <TermInfo xmlns="http://schemas.microsoft.com/office/infopath/2007/PartnerControls">
          <TermName xmlns="http://schemas.microsoft.com/office/infopath/2007/PartnerControls">Building Performance and Systems</TermName>
          <TermId xmlns="http://schemas.microsoft.com/office/infopath/2007/PartnerControls">296000fc-9732-4ec8-a954-c52c4294c546</TermId>
        </TermInfo>
        <TermInfo xmlns="http://schemas.microsoft.com/office/infopath/2007/PartnerControls">
          <TermName xmlns="http://schemas.microsoft.com/office/infopath/2007/PartnerControls">Buildings Retrofit</TermName>
          <TermId xmlns="http://schemas.microsoft.com/office/infopath/2007/PartnerControls">2cdc622b-2deb-4906-877f-d8d20d040e0a</TermId>
        </TermInfo>
        <TermInfo xmlns="http://schemas.microsoft.com/office/infopath/2007/PartnerControls">
          <TermName xmlns="http://schemas.microsoft.com/office/infopath/2007/PartnerControls">Energy</TermName>
          <TermId xmlns="http://schemas.microsoft.com/office/infopath/2007/PartnerControls">a75f8f26-baf0-41d1-a5e1-590b2a9f045f</TermId>
        </TermInfo>
        <TermInfo xmlns="http://schemas.microsoft.com/office/infopath/2007/PartnerControls">
          <TermName xmlns="http://schemas.microsoft.com/office/infopath/2007/PartnerControls">Environmental and Building Physics</TermName>
          <TermId xmlns="http://schemas.microsoft.com/office/infopath/2007/PartnerControls">bf2c176f-ebc7-49c4-8b67-8eb48a2f7804</TermId>
        </TermInfo>
        <TermInfo xmlns="http://schemas.microsoft.com/office/infopath/2007/PartnerControls">
          <TermName xmlns="http://schemas.microsoft.com/office/infopath/2007/PartnerControls">Mechanical Services</TermName>
          <TermId xmlns="http://schemas.microsoft.com/office/infopath/2007/PartnerControls">41c616b6-8f1e-437b-865d-3c8d0c6ed35e</TermId>
        </TermInfo>
        <TermInfo xmlns="http://schemas.microsoft.com/office/infopath/2007/PartnerControls">
          <TermName xmlns="http://schemas.microsoft.com/office/infopath/2007/PartnerControls">Sustainability</TermName>
          <TermId xmlns="http://schemas.microsoft.com/office/infopath/2007/PartnerControls">8aa4f484-6113-4a4b-abf7-01783dfb9c33</TermId>
        </TermInfo>
      </Terms>
    </CO_CommunitiesTaxHTField>
    <LikesCount xmlns="http://schemas.microsoft.com/sharepoint/v3" xsi:nil="true"/>
    <Author0 xmlns="0f333701-128c-4d8a-833f-c30df131bb3c">
      <UserInfo>
        <DisplayName>Holly Lattin</DisplayName>
        <AccountId>46</AccountId>
        <AccountType/>
      </UserInfo>
    </Author0>
    <CO_TopicsTaxHTField xmlns="232c94ed-ed3c-49c8-92ac-e0a693860585">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50b32a83-cefb-4837-8bbd-6b28af4645d2</TermId>
        </TermInfo>
        <TermInfo xmlns="http://schemas.microsoft.com/office/infopath/2007/PartnerControls">
          <TermName xmlns="http://schemas.microsoft.com/office/infopath/2007/PartnerControls">Applications and Tools</TermName>
          <TermId xmlns="http://schemas.microsoft.com/office/infopath/2007/PartnerControls">a6534761-f585-467f-b0f0-9c77c81b80df</TermId>
        </TermInfo>
        <TermInfo xmlns="http://schemas.microsoft.com/office/infopath/2007/PartnerControls">
          <TermName xmlns="http://schemas.microsoft.com/office/infopath/2007/PartnerControls">Calculations and Tools</TermName>
          <TermId xmlns="http://schemas.microsoft.com/office/infopath/2007/PartnerControls">c694dd68-93f2-439f-8b83-d2a586d8c748</TermId>
        </TermInfo>
        <TermInfo xmlns="http://schemas.microsoft.com/office/infopath/2007/PartnerControls">
          <TermName xmlns="http://schemas.microsoft.com/office/infopath/2007/PartnerControls">Design Data</TermName>
          <TermId xmlns="http://schemas.microsoft.com/office/infopath/2007/PartnerControls">e08be979-d107-48ba-a363-7b9fe8e849ee</TermId>
        </TermInfo>
        <TermInfo xmlns="http://schemas.microsoft.com/office/infopath/2007/PartnerControls">
          <TermName xmlns="http://schemas.microsoft.com/office/infopath/2007/PartnerControls">Design</TermName>
          <TermId xmlns="http://schemas.microsoft.com/office/infopath/2007/PartnerControls">55006302-72e1-4851-a00b-10645b5dca31</TermId>
        </TermInfo>
        <TermInfo xmlns="http://schemas.microsoft.com/office/infopath/2007/PartnerControls">
          <TermName xmlns="http://schemas.microsoft.com/office/infopath/2007/PartnerControls">Investments ＆ Research</TermName>
          <TermId xmlns="http://schemas.microsoft.com/office/infopath/2007/PartnerControls">bbc24355-d92d-4c9e-98f3-1ecf8a785185</TermId>
        </TermInfo>
        <TermInfo xmlns="http://schemas.microsoft.com/office/infopath/2007/PartnerControls">
          <TermName xmlns="http://schemas.microsoft.com/office/infopath/2007/PartnerControls">Mechanical and Electrical</TermName>
          <TermId xmlns="http://schemas.microsoft.com/office/infopath/2007/PartnerControls">739fd1a0-2df6-e411-940e-005056b57334</TermId>
        </TermInfo>
        <TermInfo xmlns="http://schemas.microsoft.com/office/infopath/2007/PartnerControls">
          <TermName xmlns="http://schemas.microsoft.com/office/infopath/2007/PartnerControls">Quality Assurance</TermName>
          <TermId xmlns="http://schemas.microsoft.com/office/infopath/2007/PartnerControls">2c55120e-409d-4666-8599-12f2cb4af91f</TermId>
        </TermInfo>
        <TermInfo xmlns="http://schemas.microsoft.com/office/infopath/2007/PartnerControls">
          <TermName xmlns="http://schemas.microsoft.com/office/infopath/2007/PartnerControls">Thermal Analysis</TermName>
          <TermId xmlns="http://schemas.microsoft.com/office/infopath/2007/PartnerControls">3bd1e04c-262e-476d-925a-740d8715de1d</TermId>
        </TermInfo>
      </Terms>
    </CO_TopicsTaxHTField>
    <Ratings xmlns="http://schemas.microsoft.com/sharepoint/v3" xsi:nil="true"/>
    <LikedBy xmlns="http://schemas.microsoft.com/sharepoint/v3">
      <UserInfo>
        <DisplayName/>
        <AccountId xsi:nil="true"/>
        <AccountType/>
      </UserInfo>
    </LikedBy>
    <Arup_RegionTaxHTField xmlns="232c94ed-ed3c-49c8-92ac-e0a693860585">
      <Terms xmlns="http://schemas.microsoft.com/office/infopath/2007/PartnerControls">
        <TermInfo xmlns="http://schemas.microsoft.com/office/infopath/2007/PartnerControls">
          <TermName xmlns="http://schemas.microsoft.com/office/infopath/2007/PartnerControls">Global</TermName>
          <TermId xmlns="http://schemas.microsoft.com/office/infopath/2007/PartnerControls">a41fcd94-7533-e411-9405-005056b57334</TermId>
        </TermInfo>
      </Terms>
    </Arup_RegionTaxHTField>
    <TaxCatchAll xmlns="232c94ed-ed3c-49c8-92ac-e0a693860585">
      <Value>33</Value>
      <Value>66</Value>
      <Value>65</Value>
      <Value>64</Value>
      <Value>63</Value>
      <Value>62</Value>
      <Value>61</Value>
      <Value>60</Value>
      <Value>59</Value>
      <Value>58</Value>
      <Value>57</Value>
      <Value>56</Value>
      <Value>55</Value>
      <Value>54</Value>
      <Value>53</Value>
      <Value>15</Value>
      <Value>6</Value>
      <Value>3</Value>
    </TaxCatchAll>
    <Arup_TagsTaxHTField xmlns="232c94ed-ed3c-49c8-92ac-e0a693860585">
      <Terms xmlns="http://schemas.microsoft.com/office/infopath/2007/PartnerControls">
        <TermInfo xmlns="http://schemas.microsoft.com/office/infopath/2007/PartnerControls">
          <TermName xmlns="http://schemas.microsoft.com/office/infopath/2007/PartnerControls">Energy Modelling</TermName>
          <TermId xmlns="http://schemas.microsoft.com/office/infopath/2007/PartnerControls">ff9fdce1-85d4-445f-b01c-5bffbd0c9c54</TermId>
        </TermInfo>
      </Terms>
    </Arup_TagsTaxHTField>
    <Arup_TypeOfContentTaxHTField xmlns="232c94ed-ed3c-49c8-92ac-e0a693860585">
      <Terms xmlns="http://schemas.microsoft.com/office/infopath/2007/PartnerControls">
        <TermInfo xmlns="http://schemas.microsoft.com/office/infopath/2007/PartnerControls">
          <TermName xmlns="http://schemas.microsoft.com/office/infopath/2007/PartnerControls">Tool</TermName>
          <TermId xmlns="http://schemas.microsoft.com/office/infopath/2007/PartnerControls">f3cb71c8-7b46-4f95-bc72-2004c0d475b5</TermId>
        </TermInfo>
      </Terms>
    </Arup_TypeOfContentTaxHTField>
    <RatedBy xmlns="http://schemas.microsoft.com/sharepoint/v3">
      <UserInfo>
        <DisplayName/>
        <AccountId xsi:nil="true"/>
        <AccountType/>
      </UserInfo>
    </RatedBy>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Team Space Document" ma:contentTypeID="0x0101002392094CBAD04C3AB0B65532217FA45A00ABCD7125577B4929BDB219943E64E9990049621725C152694C99098E66C70E9CBB" ma:contentTypeVersion="13" ma:contentTypeDescription="The content type for team space document" ma:contentTypeScope="" ma:versionID="f804b7c87bd7baea56da5b44089f778c">
  <xsd:schema xmlns:xsd="http://www.w3.org/2001/XMLSchema" xmlns:xs="http://www.w3.org/2001/XMLSchema" xmlns:p="http://schemas.microsoft.com/office/2006/metadata/properties" xmlns:ns1="http://schemas.microsoft.com/sharepoint/v3" xmlns:ns2="232c94ed-ed3c-49c8-92ac-e0a693860585" xmlns:ns3="0f333701-128c-4d8a-833f-c30df131bb3c" targetNamespace="http://schemas.microsoft.com/office/2006/metadata/properties" ma:root="true" ma:fieldsID="fe58dc3ed25c622a63ce84c477b77e87" ns1:_="" ns2:_="" ns3:_="">
    <xsd:import namespace="http://schemas.microsoft.com/sharepoint/v3"/>
    <xsd:import namespace="232c94ed-ed3c-49c8-92ac-e0a693860585"/>
    <xsd:import namespace="0f333701-128c-4d8a-833f-c30df131bb3c"/>
    <xsd:element name="properties">
      <xsd:complexType>
        <xsd:sequence>
          <xsd:element name="documentManagement">
            <xsd:complexType>
              <xsd:all>
                <xsd:element ref="ns2:Arup_RegionTaxHTField" minOccurs="0"/>
                <xsd:element ref="ns2:TaxCatchAll" minOccurs="0"/>
                <xsd:element ref="ns2:TaxCatchAllLabel" minOccurs="0"/>
                <xsd:element ref="ns2:CO_CommunitiesTaxHTField" minOccurs="0"/>
                <xsd:element ref="ns2:CO_TopicsTaxHTField" minOccurs="0"/>
                <xsd:element ref="ns2:Arup_TagsTaxHTField" minOccurs="0"/>
                <xsd:element ref="ns2:Arup_TypeOfContentTaxHTField" minOccurs="0"/>
                <xsd:element ref="ns3:Author0"/>
                <xsd:element ref="ns1:AverageRating" minOccurs="0"/>
                <xsd:element ref="ns1:RatingCount" minOccurs="0"/>
                <xsd:element ref="ns1:RatedBy" minOccurs="0"/>
                <xsd:element ref="ns1:Ratings" minOccurs="0"/>
                <xsd:element ref="ns1:LikesCount" minOccurs="0"/>
                <xsd:element ref="ns1:LikedBy"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2" nillable="true" ma:displayName="Rating (0-5)" ma:decimals="2" ma:description="Average value of all the ratings that have been submitted" ma:internalName="AverageRating" ma:readOnly="true">
      <xsd:simpleType>
        <xsd:restriction base="dms:Number"/>
      </xsd:simpleType>
    </xsd:element>
    <xsd:element name="RatingCount" ma:index="23" nillable="true" ma:displayName="Number of Ratings" ma:decimals="0" ma:description="Number of ratings submitted" ma:internalName="RatingCount" ma:readOnly="true">
      <xsd:simpleType>
        <xsd:restriction base="dms:Number"/>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sCount" ma:index="26" nillable="true" ma:displayName="Number of Likes" ma:internalName="LikesCount">
      <xsd:simpleType>
        <xsd:restriction base="dms:Unknown"/>
      </xsd:simpleType>
    </xsd:element>
    <xsd:element name="LikedBy" ma:index="27"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2c94ed-ed3c-49c8-92ac-e0a693860585" elementFormDefault="qualified">
    <xsd:import namespace="http://schemas.microsoft.com/office/2006/documentManagement/types"/>
    <xsd:import namespace="http://schemas.microsoft.com/office/infopath/2007/PartnerControls"/>
    <xsd:element name="Arup_RegionTaxHTField" ma:index="9" nillable="true" ma:taxonomy="true" ma:internalName="Arup_RegionTaxHTField" ma:taxonomyFieldName="Arup_Region" ma:displayName="Regions" ma:fieldId="{40aa1cf1-652d-41bf-b863-f997eb7597fe}" ma:taxonomyMulti="true" ma:sspId="5f907feb-2135-424b-9e5e-2a3ef7dbb37b" ma:termSetId="9589d6e4-8ec1-446b-a521-f530dd8eee40"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afa2930e-fa29-4dda-919a-93911b8a7fe7}" ma:internalName="TaxCatchAll" ma:showField="CatchAllData"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afa2930e-fa29-4dda-919a-93911b8a7fe7}" ma:internalName="TaxCatchAllLabel" ma:readOnly="true" ma:showField="CatchAllDataLabel"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CO_CommunitiesTaxHTField" ma:index="13" ma:taxonomy="true" ma:internalName="CO_CommunitiesTaxHTField" ma:taxonomyFieldName="CO_Communities" ma:displayName="Communities" ma:readOnly="false" ma:default="" ma:fieldId="{7c695c5a-eb18-4e52-bf78-fb52672e0b9d}" ma:taxonomyMulti="true" ma:sspId="5f907feb-2135-424b-9e5e-2a3ef7dbb37b" ma:termSetId="16180998-b88e-49f0-9211-b788b3e0ceea" ma:anchorId="00000000-0000-0000-0000-000000000000" ma:open="false" ma:isKeyword="false">
      <xsd:complexType>
        <xsd:sequence>
          <xsd:element ref="pc:Terms" minOccurs="0" maxOccurs="1"/>
        </xsd:sequence>
      </xsd:complexType>
    </xsd:element>
    <xsd:element name="CO_TopicsTaxHTField" ma:index="15" ma:taxonomy="true" ma:internalName="CO_TopicsTaxHTField" ma:taxonomyFieldName="CO_Topics" ma:displayName="Topics" ma:readOnly="false" ma:default="" ma:fieldId="{3a38ea11-58ed-452e-9308-a795972805b9}" ma:taxonomyMulti="true" ma:sspId="5f907feb-2135-424b-9e5e-2a3ef7dbb37b" ma:termSetId="b1b4d4ab-672b-4339-bde0-57185ea695d6" ma:anchorId="00000000-0000-0000-0000-000000000000" ma:open="false" ma:isKeyword="false">
      <xsd:complexType>
        <xsd:sequence>
          <xsd:element ref="pc:Terms" minOccurs="0" maxOccurs="1"/>
        </xsd:sequence>
      </xsd:complexType>
    </xsd:element>
    <xsd:element name="Arup_TagsTaxHTField" ma:index="17" ma:taxonomy="true" ma:internalName="Arup_TagsTaxHTField" ma:taxonomyFieldName="Arup_Tags" ma:displayName="Tags" ma:readOnly="false" ma:default="" ma:fieldId="{6720c857-f922-47b4-b2f0-3df6cb5d2bc9}" ma:taxonomyMulti="true" ma:sspId="5f907feb-2135-424b-9e5e-2a3ef7dbb37b" ma:termSetId="15d3c4c0-8500-40a2-ba39-97270ab062f7" ma:anchorId="00000000-0000-0000-0000-000000000000" ma:open="true" ma:isKeyword="false">
      <xsd:complexType>
        <xsd:sequence>
          <xsd:element ref="pc:Terms" minOccurs="0" maxOccurs="1"/>
        </xsd:sequence>
      </xsd:complexType>
    </xsd:element>
    <xsd:element name="Arup_TypeOfContentTaxHTField" ma:index="19" nillable="true" ma:taxonomy="true" ma:internalName="Arup_TypeOfContentTaxHTField" ma:taxonomyFieldName="Arup_TypeOfContent" ma:displayName="Content Categories" ma:fieldId="{89707bc8-71d6-4286-96dc-7fdce2fc1966}" ma:taxonomyMulti="true" ma:sspId="5f907feb-2135-424b-9e5e-2a3ef7dbb37b" ma:termSetId="f44794f4-b0ed-48b0-a0a4-6f9b75c88e3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333701-128c-4d8a-833f-c30df131bb3c" elementFormDefault="qualified">
    <xsd:import namespace="http://schemas.microsoft.com/office/2006/documentManagement/types"/>
    <xsd:import namespace="http://schemas.microsoft.com/office/infopath/2007/PartnerControls"/>
    <xsd:element name="Author0" ma:index="21" ma:displayName="Author" ma:list="UserInfo" ma:SearchPeopleOnly="false" ma:SharePointGroup="0" ma:internalName="Author0"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B6A20F-9AF2-4D10-A112-C4815F1885F8}">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0f333701-128c-4d8a-833f-c30df131bb3c"/>
    <ds:schemaRef ds:uri="232c94ed-ed3c-49c8-92ac-e0a693860585"/>
    <ds:schemaRef ds:uri="http://www.w3.org/XML/1998/namespace"/>
    <ds:schemaRef ds:uri="http://purl.org/dc/dcmitype/"/>
  </ds:schemaRefs>
</ds:datastoreItem>
</file>

<file path=customXml/itemProps2.xml><?xml version="1.0" encoding="utf-8"?>
<ds:datastoreItem xmlns:ds="http://schemas.openxmlformats.org/officeDocument/2006/customXml" ds:itemID="{920E422D-BD08-42C1-B65B-33E288AD2619}">
  <ds:schemaRefs>
    <ds:schemaRef ds:uri="http://schemas.microsoft.com/sharepoint/v3/contenttype/forms"/>
  </ds:schemaRefs>
</ds:datastoreItem>
</file>

<file path=customXml/itemProps3.xml><?xml version="1.0" encoding="utf-8"?>
<ds:datastoreItem xmlns:ds="http://schemas.openxmlformats.org/officeDocument/2006/customXml" ds:itemID="{CAADCC45-471A-4A78-98DF-F7BFBB31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2c94ed-ed3c-49c8-92ac-e0a693860585"/>
    <ds:schemaRef ds:uri="0f333701-128c-4d8a-833f-c30df131b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Project</vt:lpstr>
      <vt:lpstr>Units</vt:lpstr>
      <vt:lpstr>Input Summary</vt:lpstr>
      <vt:lpstr>Pre-1945 Space Conditioning</vt:lpstr>
      <vt:lpstr>1945-1964 Space Conditioning</vt:lpstr>
      <vt:lpstr>1965-1990 Space Conditioning</vt:lpstr>
      <vt:lpstr>Post-1990 Space Conditioning</vt:lpstr>
      <vt:lpstr>Pre-1945 Schedules</vt:lpstr>
      <vt:lpstr>1945-1964 Schedules</vt:lpstr>
      <vt:lpstr>1965-1990 Schedules</vt:lpstr>
      <vt:lpstr>Post-1990 Schedules</vt:lpstr>
      <vt:lpstr>Review</vt:lpstr>
      <vt:lpstr>Air_Change</vt:lpstr>
      <vt:lpstr>Airflow</vt:lpstr>
      <vt:lpstr>Area</vt:lpstr>
      <vt:lpstr>Area_Ventilation</vt:lpstr>
      <vt:lpstr>Capacity</vt:lpstr>
      <vt:lpstr>DHW_Demand</vt:lpstr>
      <vt:lpstr>Glazing_Conduction</vt:lpstr>
      <vt:lpstr>Glazing_Solar_Heat_Gain</vt:lpstr>
      <vt:lpstr>Infiltration</vt:lpstr>
      <vt:lpstr>Internal_Heat_Gains</vt:lpstr>
      <vt:lpstr>Occupant_Density</vt:lpstr>
      <vt:lpstr>Occupant_Heat_Gain</vt:lpstr>
      <vt:lpstr>Occupant_Ventilation</vt:lpstr>
      <vt:lpstr>Opaque_Construction</vt:lpstr>
      <vt:lpstr>Process_Loads</vt:lpstr>
      <vt:lpstr>Project_Name</vt:lpstr>
      <vt:lpstr>Project_Number</vt:lpstr>
      <vt:lpstr>Slab_on_Grade_Constructions</vt:lpstr>
      <vt:lpstr>Temperature</vt:lpstr>
      <vt:lpstr>Water_flow</vt:lpstr>
    </vt:vector>
  </TitlesOfParts>
  <Manager/>
  <Company>Arup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Whole Building Energy Modelling Calculation Plan</dc:title>
  <dc:subject/>
  <dc:creator>Molly Curtz</dc:creator>
  <cp:keywords/>
  <dc:description>Added more area inputs for Australian purposes and updated unit options.</dc:description>
  <cp:lastModifiedBy>Rob Best</cp:lastModifiedBy>
  <cp:revision/>
  <dcterms:created xsi:type="dcterms:W3CDTF">2010-09-21T22:22:33Z</dcterms:created>
  <dcterms:modified xsi:type="dcterms:W3CDTF">2018-09-18T07:21:23Z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0x0101002392094CBAD04C3AB0B65532217FA45A00ABCD7125577B4929BDB219943E64E9990049621725C152694C99098E66C70E9CBB</vt:lpwstr>
  </property>
  <property fmtid="{D5CDD505-2E9C-101B-9397-08002B2CF9AE}" pid="3" name="CO_Communities">
    <vt:lpwstr>53;#Building Performance and Systems|296000fc-9732-4ec8-a954-c52c4294c546;#54;#Buildings Retrofit|2cdc622b-2deb-4906-877f-d8d20d040e0a;#55;#Energy|a75f8f26-baf0-41d1-a5e1-590b2a9f045f;#6;#Environmental and Building Physics|bf2c176f-ebc7-49c4-8b67-8eb48a2f</vt:lpwstr>
  </property>
  <property fmtid="{D5CDD505-2E9C-101B-9397-08002B2CF9AE}" pid="4" name="Arup_Tags">
    <vt:lpwstr>15;#Energy Modelling|ff9fdce1-85d4-445f-b01c-5bffbd0c9c54</vt:lpwstr>
  </property>
  <property fmtid="{D5CDD505-2E9C-101B-9397-08002B2CF9AE}" pid="5" name="Arup_Region">
    <vt:lpwstr>33;#Global|a41fcd94-7533-e411-9405-005056b57334</vt:lpwstr>
  </property>
  <property fmtid="{D5CDD505-2E9C-101B-9397-08002B2CF9AE}" pid="6" name="Arup_TypeOfContent">
    <vt:lpwstr>66;#Tool|f3cb71c8-7b46-4f95-bc72-2004c0d475b5</vt:lpwstr>
  </property>
  <property fmtid="{D5CDD505-2E9C-101B-9397-08002B2CF9AE}" pid="7" name="CO_Topics">
    <vt:lpwstr>58;#Analysis|50b32a83-cefb-4837-8bbd-6b28af4645d2;#59;#Applications and Tools|a6534761-f585-467f-b0f0-9c77c81b80df;#60;#Calculations and Tools|c694dd68-93f2-439f-8b83-d2a586d8c748;#61;#Design Data|e08be979-d107-48ba-a363-7b9fe8e849ee;#62;#Design|55006302-</vt:lpwstr>
  </property>
  <property fmtid="{D5CDD505-2E9C-101B-9397-08002B2CF9AE}" pid="8" name="WorkbookGuid">
    <vt:lpwstr>02447c51-0d5e-434b-a051-5eb0687ec68e</vt:lpwstr>
  </property>
</Properties>
</file>